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 2019-2023\FINANCIJSKI IZVJEŠTAJI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c r="F307" i="9"/>
  <c r="H306" i="9"/>
  <c r="G306" i="9"/>
  <c r="F306" i="9"/>
  <c r="E306" i="9"/>
  <c r="B306" i="9"/>
  <c r="H305" i="9"/>
  <c r="G305" i="9"/>
  <c r="F305" i="9"/>
  <c r="E305" i="9"/>
  <c r="B305" i="9"/>
  <c r="H304" i="9"/>
  <c r="G304" i="9"/>
  <c r="F304" i="9"/>
  <c r="E304" i="9"/>
  <c r="B304" i="9"/>
  <c r="H303" i="9"/>
  <c r="G303" i="9"/>
  <c r="F303" i="9"/>
  <c r="E303" i="9"/>
  <c r="B303" i="9"/>
  <c r="H302" i="9"/>
  <c r="G302" i="9"/>
  <c r="E302" i="9" s="1"/>
  <c r="B302" i="9" s="1"/>
  <c r="F302" i="9"/>
  <c r="H301" i="9"/>
  <c r="G301" i="9"/>
  <c r="F301" i="9"/>
  <c r="E301" i="9"/>
  <c r="B301" i="9"/>
  <c r="H300" i="9"/>
  <c r="G300" i="9"/>
  <c r="E300" i="9" s="1"/>
  <c r="B300" i="9" s="1"/>
  <c r="F300" i="9"/>
  <c r="H299" i="9"/>
  <c r="G299" i="9"/>
  <c r="E299" i="9" s="1"/>
  <c r="B299" i="9" s="1"/>
  <c r="F299" i="9"/>
  <c r="H298" i="9"/>
  <c r="G298" i="9"/>
  <c r="F298" i="9"/>
  <c r="E298" i="9"/>
  <c r="B298" i="9"/>
  <c r="H297" i="9"/>
  <c r="G297" i="9"/>
  <c r="E297" i="9" s="1"/>
  <c r="B297" i="9" s="1"/>
  <c r="F297" i="9"/>
  <c r="H296" i="9"/>
  <c r="G296" i="9"/>
  <c r="F296" i="9"/>
  <c r="E296" i="9"/>
  <c r="B296" i="9"/>
  <c r="H295" i="9"/>
  <c r="G295" i="9"/>
  <c r="E295" i="9" s="1"/>
  <c r="B295" i="9" s="1"/>
  <c r="F295" i="9"/>
  <c r="H294" i="9"/>
  <c r="G294" i="9"/>
  <c r="F294" i="9"/>
  <c r="E294" i="9"/>
  <c r="B294" i="9"/>
  <c r="H293" i="9"/>
  <c r="G293" i="9"/>
  <c r="E293" i="9" s="1"/>
  <c r="B293" i="9" s="1"/>
  <c r="F293" i="9"/>
  <c r="H292" i="9"/>
  <c r="G292" i="9"/>
  <c r="E292" i="9" s="1"/>
  <c r="B292" i="9" s="1"/>
  <c r="F292" i="9"/>
  <c r="H291" i="9"/>
  <c r="G291" i="9"/>
  <c r="F291" i="9"/>
  <c r="E291" i="9"/>
  <c r="B291" i="9"/>
  <c r="F290" i="9"/>
  <c r="F289" i="9"/>
  <c r="H288" i="9"/>
  <c r="G288" i="9"/>
  <c r="F288" i="9"/>
  <c r="E288" i="9"/>
  <c r="B288" i="9"/>
  <c r="H287" i="9"/>
  <c r="G287" i="9"/>
  <c r="F287" i="9"/>
  <c r="H286" i="9"/>
  <c r="G286" i="9"/>
  <c r="E286" i="9" s="1"/>
  <c r="B286" i="9" s="1"/>
  <c r="F286" i="9"/>
  <c r="H285" i="9"/>
  <c r="G285" i="9"/>
  <c r="F285" i="9"/>
  <c r="F284" i="9"/>
  <c r="H283" i="9"/>
  <c r="G283" i="9"/>
  <c r="F283" i="9"/>
  <c r="E283" i="9"/>
  <c r="B283" i="9"/>
  <c r="H282" i="9"/>
  <c r="G282" i="9"/>
  <c r="F282" i="9"/>
  <c r="E282" i="9"/>
  <c r="B282" i="9"/>
  <c r="H281" i="9"/>
  <c r="G281" i="9"/>
  <c r="F281" i="9"/>
  <c r="E281" i="9"/>
  <c r="B281" i="9"/>
  <c r="F280" i="9"/>
  <c r="F279" i="9"/>
  <c r="F278" i="9"/>
  <c r="F277" i="9"/>
  <c r="F276" i="9"/>
  <c r="L275" i="9"/>
  <c r="H275" i="9"/>
  <c r="F275"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s="1"/>
  <c r="B217" i="9" s="1"/>
  <c r="E217" i="9"/>
  <c r="M216" i="9"/>
  <c r="L216" i="9"/>
  <c r="F216" i="9"/>
  <c r="E216" i="9"/>
  <c r="B216" i="9"/>
  <c r="M215" i="9"/>
  <c r="L215" i="9"/>
  <c r="F215" i="9" s="1"/>
  <c r="B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F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H32" i="9"/>
  <c r="G32" i="9"/>
  <c r="E32" i="9" s="1"/>
  <c r="B32" i="9" s="1"/>
  <c r="F32" i="9"/>
  <c r="H31" i="9"/>
  <c r="G31" i="9"/>
  <c r="F31" i="9"/>
  <c r="E31" i="9"/>
  <c r="B31" i="9"/>
  <c r="H30" i="9"/>
  <c r="G30" i="9"/>
  <c r="F30" i="9"/>
  <c r="E30" i="9"/>
  <c r="B30" i="9"/>
  <c r="H29" i="9"/>
  <c r="G29" i="9"/>
  <c r="F29" i="9"/>
  <c r="E29" i="9"/>
  <c r="B29" i="9"/>
  <c r="H28" i="9"/>
  <c r="G28" i="9"/>
  <c r="F28" i="9"/>
  <c r="E28" i="9"/>
  <c r="B28" i="9"/>
  <c r="H27" i="9"/>
  <c r="G27" i="9"/>
  <c r="E27" i="9" s="1"/>
  <c r="B27" i="9" s="1"/>
  <c r="F27" i="9"/>
  <c r="H26" i="9"/>
  <c r="G26" i="9"/>
  <c r="F26" i="9"/>
  <c r="E26" i="9"/>
  <c r="B26" i="9"/>
  <c r="H25" i="9"/>
  <c r="G25" i="9"/>
  <c r="F25" i="9"/>
  <c r="E25" i="9"/>
  <c r="B25" i="9"/>
  <c r="H24" i="9"/>
  <c r="G24" i="9"/>
  <c r="F24" i="9"/>
  <c r="E24" i="9"/>
  <c r="B24" i="9"/>
  <c r="H23" i="9"/>
  <c r="G23" i="9"/>
  <c r="F23" i="9"/>
  <c r="E23" i="9"/>
  <c r="B23" i="9"/>
  <c r="H22" i="9"/>
  <c r="G22" i="9"/>
  <c r="F22" i="9"/>
  <c r="E22" i="9"/>
  <c r="B22" i="9"/>
  <c r="F21" i="9"/>
  <c r="F4" i="9"/>
  <c r="O3" i="9"/>
  <c r="G275" i="9" s="1"/>
  <c r="E275" i="9" s="1"/>
  <c r="B275" i="9" s="1"/>
  <c r="I3" i="9"/>
  <c r="H3" i="9"/>
  <c r="G3" i="9"/>
  <c r="D101" i="8"/>
  <c r="D95" i="8"/>
  <c r="D90" i="8"/>
  <c r="D85" i="8"/>
  <c r="D80" i="8"/>
  <c r="D75" i="8"/>
  <c r="D70" i="8"/>
  <c r="D65" i="8"/>
  <c r="D60" i="8"/>
  <c r="D55" i="8"/>
  <c r="D50" i="8"/>
  <c r="D49" i="8"/>
  <c r="D44" i="8"/>
  <c r="D43" i="8"/>
  <c r="D36" i="8"/>
  <c r="D26" i="8"/>
  <c r="D24" i="8"/>
  <c r="C1499" i="1" s="1"/>
  <c r="H1499" i="1" s="1"/>
  <c r="D18" i="8"/>
  <c r="D8" i="8"/>
  <c r="D6" i="8" s="1"/>
  <c r="C1481" i="1" s="1"/>
  <c r="H1481" i="1" s="1"/>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E191" i="5"/>
  <c r="D191" i="5"/>
  <c r="F191" i="5" s="1"/>
  <c r="E190" i="5"/>
  <c r="H309" i="9" s="1"/>
  <c r="D190" i="5"/>
  <c r="G309" i="9" s="1"/>
  <c r="E309" i="9" s="1"/>
  <c r="B309" i="9" s="1"/>
  <c r="F189" i="5"/>
  <c r="F188" i="5"/>
  <c r="F187" i="5"/>
  <c r="F186" i="5"/>
  <c r="F185" i="5"/>
  <c r="F184" i="5"/>
  <c r="F183" i="5"/>
  <c r="F182" i="5"/>
  <c r="F181" i="5"/>
  <c r="E180" i="5"/>
  <c r="D180" i="5"/>
  <c r="F180" i="5" s="1"/>
  <c r="F179" i="5"/>
  <c r="F178" i="5"/>
  <c r="E177" i="5"/>
  <c r="H307" i="9" s="1"/>
  <c r="D177" i="5"/>
  <c r="G307" i="9" s="1"/>
  <c r="E307" i="9" s="1"/>
  <c r="B307" i="9" s="1"/>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8"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D644" i="4" s="1"/>
  <c r="F644" i="4" s="1"/>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D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8" i="3"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C638" i="1"/>
  <c r="D637" i="1"/>
  <c r="C637" i="1"/>
  <c r="H637"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H412" i="1" s="1"/>
  <c r="D411" i="1"/>
  <c r="C411" i="1"/>
  <c r="H411" i="1" s="1"/>
  <c r="D406" i="1"/>
  <c r="C406" i="1"/>
  <c r="H406" i="1" s="1"/>
  <c r="D405" i="1"/>
  <c r="C405" i="1"/>
  <c r="H405" i="1" s="1"/>
  <c r="D404" i="1"/>
  <c r="C404" i="1"/>
  <c r="H404" i="1" s="1"/>
  <c r="C403" i="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H641" i="1" l="1"/>
  <c r="E287" i="9"/>
  <c r="B287" i="9" s="1"/>
  <c r="E285" i="9"/>
  <c r="B285" i="9" s="1"/>
  <c r="E33" i="9"/>
  <c r="B33" i="9" s="1"/>
  <c r="E408" i="4"/>
  <c r="D403" i="1" s="1"/>
  <c r="H403" i="1" s="1"/>
  <c r="E644" i="4"/>
  <c r="D638" i="1" s="1"/>
  <c r="H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H622" i="1"/>
  <c r="G622" i="1"/>
  <c r="G623" i="1"/>
  <c r="G624" i="1"/>
  <c r="G625" i="1"/>
  <c r="G626" i="1"/>
  <c r="G627" i="1"/>
  <c r="G628" i="1"/>
  <c r="G629" i="1"/>
  <c r="G630" i="1"/>
  <c r="G631" i="1"/>
  <c r="G632" i="1"/>
  <c r="G637"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M3" i="9"/>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1" i="9"/>
  <c r="G21" i="9"/>
  <c r="E21" i="9" s="1"/>
  <c r="F152" i="4"/>
  <c r="F298" i="4"/>
  <c r="F350" i="4"/>
  <c r="F416" i="4"/>
  <c r="F417" i="4"/>
  <c r="F420" i="4"/>
  <c r="F528" i="4"/>
  <c r="F603" i="4"/>
  <c r="G284" i="9"/>
  <c r="E284" i="9" s="1"/>
  <c r="B284" i="9" s="1"/>
  <c r="G278" i="9"/>
  <c r="E278" i="9" s="1"/>
  <c r="F6" i="5"/>
  <c r="F88" i="5"/>
  <c r="F149" i="5"/>
  <c r="F177" i="5"/>
  <c r="F190" i="5"/>
  <c r="F206" i="5"/>
  <c r="F5" i="6"/>
  <c r="D141" i="6"/>
  <c r="B315" i="9"/>
  <c r="E314" i="9"/>
  <c r="I10" i="3" s="1"/>
  <c r="D42" i="8"/>
  <c r="H19" i="9"/>
  <c r="E19" i="9" s="1"/>
  <c r="B19"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F408" i="4" l="1"/>
  <c r="K1450" i="9"/>
  <c r="G313" i="9"/>
  <c r="E313" i="9" s="1"/>
  <c r="B313" i="9" s="1"/>
  <c r="I34" i="3"/>
  <c r="C1517" i="1"/>
  <c r="G312" i="9"/>
  <c r="E312" i="9" s="1"/>
  <c r="F141" i="6"/>
  <c r="H28" i="3"/>
  <c r="C1435" i="1"/>
  <c r="G317" i="9"/>
  <c r="E317" i="9" s="1"/>
  <c r="B278" i="9"/>
  <c r="E277" i="9"/>
  <c r="I8" i="3" s="1"/>
  <c r="B21"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407" i="1" l="1"/>
  <c r="G407" i="1"/>
  <c r="F414" i="4"/>
  <c r="C409" i="1"/>
  <c r="D641" i="4"/>
  <c r="F639" i="4"/>
  <c r="C633" i="1"/>
  <c r="H286" i="1"/>
  <c r="G286" i="1"/>
  <c r="E641" i="4"/>
  <c r="D633" i="1"/>
  <c r="H408" i="1"/>
  <c r="G408" i="1"/>
  <c r="F415" i="4"/>
  <c r="C410" i="1"/>
  <c r="D642" i="4"/>
  <c r="F640" i="4"/>
  <c r="C634" i="1"/>
  <c r="H287" i="1"/>
  <c r="G287" i="1"/>
  <c r="E642" i="4"/>
  <c r="D634" i="1"/>
  <c r="B317" i="9"/>
  <c r="E316" i="9"/>
  <c r="H1435" i="1"/>
  <c r="G1435" i="1"/>
  <c r="H9" i="3"/>
  <c r="B312" i="9"/>
  <c r="E311" i="9"/>
  <c r="H1517" i="1"/>
  <c r="G1517" i="1"/>
  <c r="H11" i="3"/>
  <c r="N3" i="9" l="1"/>
  <c r="I11" i="3"/>
  <c r="K3" i="9"/>
  <c r="I9" i="3"/>
  <c r="E646" i="4"/>
  <c r="D636" i="1"/>
  <c r="H634" i="1"/>
  <c r="G634" i="1"/>
  <c r="D646" i="4"/>
  <c r="F642" i="4"/>
  <c r="C636" i="1"/>
  <c r="H410" i="1"/>
  <c r="G410" i="1"/>
  <c r="E645" i="4"/>
  <c r="D635" i="1"/>
  <c r="H633" i="1"/>
  <c r="G633" i="1"/>
  <c r="D645" i="4"/>
  <c r="F641" i="4"/>
  <c r="C635" i="1"/>
  <c r="G276" i="9"/>
  <c r="E276" i="9" s="1"/>
  <c r="B276" i="9" s="1"/>
  <c r="H409" i="1"/>
  <c r="G409" i="1"/>
  <c r="H635" i="1" l="1"/>
  <c r="G635" i="1"/>
  <c r="F645" i="4"/>
  <c r="H18" i="3"/>
  <c r="C639" i="1"/>
  <c r="I18" i="3"/>
  <c r="D639" i="1"/>
  <c r="H636" i="1"/>
  <c r="G636" i="1"/>
  <c r="F646" i="4"/>
  <c r="H19" i="3"/>
  <c r="C640" i="1"/>
  <c r="I19" i="3"/>
  <c r="D640" i="1"/>
  <c r="H7" i="3" s="1"/>
  <c r="J3" i="9" l="1"/>
  <c r="H640" i="1"/>
  <c r="G640" i="1"/>
  <c r="H639" i="1"/>
  <c r="G639" i="1"/>
  <c r="H274" i="9" l="1"/>
  <c r="G274" i="9"/>
  <c r="E274" i="9" s="1"/>
  <c r="M272" i="9"/>
  <c r="L272" i="9"/>
  <c r="F272" i="9" s="1"/>
  <c r="H18" i="9"/>
  <c r="G18" i="9"/>
  <c r="J17" i="9"/>
  <c r="I17" i="9"/>
  <c r="H17" i="9"/>
  <c r="G17" i="9"/>
  <c r="E17" i="9" s="1"/>
  <c r="B17" i="9" s="1"/>
  <c r="M16" i="9"/>
  <c r="L16" i="9"/>
  <c r="H16" i="9"/>
  <c r="G16" i="9"/>
  <c r="E16" i="9" s="1"/>
  <c r="I5" i="9"/>
  <c r="J5" i="9"/>
  <c r="K5" i="9"/>
  <c r="I6" i="9"/>
  <c r="J6" i="9"/>
  <c r="K6" i="9"/>
  <c r="I7" i="9"/>
  <c r="J7" i="9"/>
  <c r="K7" i="9"/>
  <c r="I8" i="9"/>
  <c r="J8" i="9"/>
  <c r="K8" i="9"/>
  <c r="I9" i="9"/>
  <c r="J9" i="9"/>
  <c r="K9" i="9"/>
  <c r="J10" i="9"/>
  <c r="K10" i="9"/>
  <c r="I11" i="9"/>
  <c r="J11" i="9"/>
  <c r="K11" i="9"/>
  <c r="I12" i="9"/>
  <c r="J12" i="9"/>
  <c r="K12" i="9"/>
  <c r="I13" i="9"/>
  <c r="J13" i="9"/>
  <c r="K13" i="9"/>
  <c r="G15" i="9"/>
  <c r="H15" i="9"/>
  <c r="L15" i="9"/>
  <c r="M15" i="9"/>
  <c r="F16" i="9" l="1"/>
  <c r="E18" i="9"/>
  <c r="B18" i="9" s="1"/>
  <c r="B16" i="9"/>
  <c r="F15" i="9"/>
  <c r="F14" i="9" s="1"/>
  <c r="E15" i="9"/>
  <c r="E13" i="9"/>
  <c r="B13" i="9" s="1"/>
  <c r="E12" i="9"/>
  <c r="B12" i="9" s="1"/>
  <c r="E11" i="9"/>
  <c r="B11" i="9" s="1"/>
  <c r="E10" i="9"/>
  <c r="B10" i="9" s="1"/>
  <c r="E9" i="9"/>
  <c r="B9" i="9" s="1"/>
  <c r="E8" i="9"/>
  <c r="B8" i="9" s="1"/>
  <c r="E7" i="9"/>
  <c r="B7" i="9" s="1"/>
  <c r="E6" i="9"/>
  <c r="B6" i="9" s="1"/>
  <c r="E5" i="9"/>
  <c r="B272" i="9"/>
  <c r="F20" i="9"/>
  <c r="B274" i="9"/>
  <c r="E20" i="9"/>
  <c r="I7" i="3" s="1"/>
  <c r="B5" i="9" l="1"/>
  <c r="E4" i="9"/>
  <c r="B15" i="9"/>
  <c r="E14" i="9"/>
  <c r="F3"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<sst xmlns="http://schemas.openxmlformats.org/spreadsheetml/2006/main" count="4360" uniqueCount="3421">
  <si>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</si>
  <si>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</si>
  <si>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</si>
  <si>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</si>
  <si>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</si>
  <si>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</si>
  <si>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</si>
  <si>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</si>
  <si>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</si>
  <si>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</si>
  <si>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</si>
  <si>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</si>
  <si>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</si>
  <si>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</si>
  <si>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</si>
  <si>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</si>
  <si>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</si>
  <si>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</si>
  <si>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</si>
  <si>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</si>
  <si>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</si>
  <si>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</si>
  <si>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</si>
  <si>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</si>
  <si>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</si>
  <si>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</si>
  <si>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</si>
  <si>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</si>
  <si>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</si>
  <si>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</si>
  <si>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</si>
  <si>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</si>
  <si>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</si>
  <si>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</si>
  <si>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</si>
  <si>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</si>
  <si>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</si>
  <si>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</si>
  <si>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</si>
  <si>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</si>
  <si>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</si>
  <si>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</si>
  <si>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</si>
  <si>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</si>
  <si>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</si>
  <si>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</si>
  <si>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</si>
  <si>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</si>
  <si>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18768 - GIMNAZIJA JURJA BARAKOVIĆA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</si>
  <si>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</si>
  <si>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</si>
  <si>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</si>
  <si>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</si>
  <si>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</si>
  <si>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</si>
  <si>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</si>
  <si>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</si>
  <si>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</si>
  <si>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</si>
  <si>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</si>
  <si>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</si>
  <si>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</si>
  <si>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</si>
  <si>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</si>
  <si>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</si>
  <si>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</si>
  <si>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</si>
  <si>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</si>
  <si>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</si>
  <si>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</si>
  <si>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</si>
  <si>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</si>
  <si>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</si>
  <si>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</si>
  <si>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</si>
  <si>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</si>
  <si>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</si>
  <si>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</si>
  <si>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</si>
  <si>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</si>
  <si>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</si>
  <si>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</si>
  <si>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</si>
  <si>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</si>
  <si>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</si>
  <si>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</si>
  <si>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</si>
  <si>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</si>
  <si>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</si>
  <si>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</si>
  <si>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</si>
  <si>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</si>
  <si>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</si>
  <si>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</si>
  <si>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</si>
  <si>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</si>
  <si>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</si>
  <si>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</si>
  <si>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</si>
  <si>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</si>
  <si>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</si>
  <si>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</si>
  <si>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</si>
  <si>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</si>
  <si>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</si>
  <si>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</si>
  <si>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</si>
  <si>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</si>
  <si>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</si>
  <si>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</si>
  <si>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</si>
  <si>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</si>
  <si>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</si>
  <si>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</si>
  <si>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</si>
  <si>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</si>
  <si>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</si>
  <si>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</si>
  <si>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</si>
  <si>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</si>
  <si>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</si>
  <si>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</si>
  <si>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</si>
  <si>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</si>
  <si>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</si>
  <si>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</si>
  <si>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</si>
  <si>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</si>
  <si>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</si>
  <si>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</si>
  <si>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</si>
  <si>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</si>
  <si>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</si>
  <si>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</si>
  <si>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</si>
  <si>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</si>
  <si>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</si>
  <si>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</si>
  <si>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</si>
  <si>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</si>
  <si>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</si>
  <si>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</si>
  <si>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</si>
  <si>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</si>
  <si>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</si>
  <si>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</si>
  <si>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</si>
  <si>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</si>
  <si>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</si>
  <si>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</si>
  <si>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</si>
  <si>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</si>
  <si>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</si>
  <si>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</si>
  <si>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</si>
  <si>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</si>
  <si>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</si>
  <si>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</si>
  <si>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</si>
  <si>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</si>
  <si>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</si>
  <si>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</si>
  <si>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</si>
  <si>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</si>
  <si>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</si>
  <si>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</si>
  <si>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</si>
  <si>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</si>
  <si>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</si>
  <si>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</si>
  <si>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</si>
  <si>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</si>
  <si>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</si>
  <si>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</si>
  <si>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</si>
  <si>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</si>
  <si>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</si>
  <si>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</si>
  <si>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</si>
  <si>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</si>
  <si>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</si>
  <si>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</si>
  <si>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</si>
  <si>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</si>
  <si>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</si>
  <si>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</si>
  <si>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</si>
  <si>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</si>
  <si>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</si>
  <si>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</si>
  <si>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</si>
  <si>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</si>
  <si>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</si>
  <si>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</si>
  <si>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</si>
  <si>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</si>
  <si>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</si>
  <si>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</si>
  <si>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</si>
  <si>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</si>
  <si>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</si>
  <si>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</si>
  <si>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</si>
  <si>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</si>
  <si>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</si>
  <si>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</si>
  <si>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</si>
  <si>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</si>
  <si>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</si>
  <si>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</si>
  <si>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</si>
  <si>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</si>
  <si>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</si>
  <si>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</si>
  <si>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</si>
  <si>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</si>
  <si>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</si>
  <si>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</si>
  <si>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</si>
  <si>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</si>
  <si>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</si>
  <si>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</si>
  <si>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</si>
  <si>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</si>
  <si>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</si>
  <si>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</si>
  <si>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</si>
  <si>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</si>
  <si>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</si>
  <si>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</si>
  <si>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</si>
  <si>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</si>
  <si>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</si>
  <si>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</si>
  <si>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</si>
  <si>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</si>
  <si>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</si>
  <si>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</si>
  <si>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</si>
  <si>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</si>
  <si>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</si>
  <si>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</si>
  <si>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</si>
  <si>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</si>
  <si>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</si>
  <si>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</si>
  <si>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</si>
  <si>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</si>
  <si>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</si>
  <si>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</si>
  <si>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</si>
  <si>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</si>
  <si>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</si>
  <si>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</si>
  <si>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</si>
  <si>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</si>
  <si>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</si>
  <si>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</si>
  <si>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</si>
  <si>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</si>
  <si>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</si>
  <si>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</si>
  <si>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</si>
  <si>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</si>
  <si>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</si>
  <si>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</si>
  <si>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</si>
  <si>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</si>
  <si>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</si>
  <si>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</si>
  <si>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</si>
  <si>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</si>
  <si>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</si>
  <si>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</si>
  <si>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</si>
  <si>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</si>
  <si>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</si>
  <si>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</si>
  <si>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</si>
  <si>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</si>
  <si>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</si>
  <si>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</si>
  <si>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</si>
  <si>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</si>
  <si>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</si>
  <si>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</si>
  <si>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</si>
  <si>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</si>
  <si>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</si>
  <si>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</si>
  <si>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</si>
  <si>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</si>
  <si>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</si>
  <si>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</si>
  <si>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</si>
  <si>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</si>
  <si>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</si>
  <si>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</si>
  <si>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</si>
  <si>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</si>
  <si>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</si>
  <si>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</si>
  <si>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</si>
  <si>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</si>
  <si>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</si>
  <si>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</si>
  <si>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</si>
  <si>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</si>
  <si>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</si>
  <si>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</si>
  <si>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</si>
  <si>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</si>
  <si>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</si>
  <si>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</si>
  <si>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</si>
  <si>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</si>
  <si>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</si>
  <si>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</si>
  <si>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</si>
  <si>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</si>
  <si>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</si>
  <si>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</si>
  <si>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</si>
  <si>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</si>
  <si>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</si>
  <si>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</si>
  <si>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</si>
  <si>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</si>
  <si>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</si>
  <si>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</si>
  <si>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</si>
  <si>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</si>
  <si>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</si>
  <si>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</si>
  <si>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</si>
  <si>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</si>
  <si>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</si>
  <si>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</si>
  <si>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</si>
  <si>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</si>
  <si>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</si>
  <si>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</si>
  <si>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</si>
  <si>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</si>
  <si>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</si>
  <si>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</si>
  <si>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</si>
  <si>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</si>
  <si>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</si>
  <si>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</si>
  <si>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</si>
  <si>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</si>
  <si>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</si>
  <si>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</si>
  <si>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</si>
  <si>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</si>
  <si>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</si>
  <si>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</si>
  <si>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</si>
  <si>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</si>
  <si>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</si>
  <si>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</si>
  <si>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</si>
  <si>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</si>
  <si>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</si>
  <si>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</si>
  <si>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</si>
  <si>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</si>
  <si>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</si>
  <si>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</si>
  <si>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</si>
  <si>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</si>
  <si>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</si>
  <si>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</si>
  <si>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</si>
  <si>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</si>
  <si>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</si>
  <si>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</si>
  <si>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</si>
  <si>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</si>
  <si>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</si>
  <si>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</si>
  <si>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</si>
  <si>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</si>
  <si>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</si>
  <si>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</si>
  <si>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</si>
  <si>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</si>
  <si>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</si>
  <si>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</si>
  <si>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</si>
  <si>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</si>
  <si>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</si>
  <si>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</si>
  <si>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</si>
  <si>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</si>
  <si>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</si>
  <si>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</si>
  <si>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</si>
  <si>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</si>
  <si>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</si>
  <si>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</si>
  <si>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</si>
  <si>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</si>
  <si>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</si>
  <si>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</si>
  <si>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</si>
  <si>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</si>
  <si>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</si>
  <si>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</si>
  <si>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</si>
  <si>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</si>
  <si>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</si>
  <si>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</si>
  <si>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</si>
  <si>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</si>
  <si>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</si>
  <si>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</si>
  <si>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</si>
  <si>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</si>
  <si>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</si>
  <si>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</si>
  <si>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</si>
  <si>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</si>
  <si>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</si>
  <si>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</si>
  <si>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</si>
  <si>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</si>
  <si>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</si>
  <si>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</si>
  <si>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</si>
  <si>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</si>
  <si>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</si>
  <si>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</si>
  <si>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</si>
  <si>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</si>
  <si>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</si>
  <si>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</si>
  <si>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</si>
  <si>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</si>
  <si>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</si>
  <si>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</si>
  <si>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</si>
  <si>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</si>
  <si>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</si>
  <si>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</si>
  <si>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</si>
  <si>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</si>
  <si>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</si>
  <si>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</si>
  <si>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</si>
  <si>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</si>
  <si>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</si>
  <si>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</si>
  <si>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</si>
  <si>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</si>
  <si>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</si>
  <si>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</si>
  <si>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</si>
  <si>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</si>
  <si>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</si>
  <si>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</si>
  <si>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</si>
  <si>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</si>
  <si>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</si>
  <si>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</si>
  <si>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</si>
  <si>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</si>
  <si>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</si>
  <si>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</si>
  <si>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</si>
  <si>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</si>
  <si>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</si>
  <si>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</si>
  <si>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</si>
  <si>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</si>
  <si>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</si>
  <si>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</si>
  <si>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</si>
  <si>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</si>
  <si>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</si>
  <si>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</si>
  <si>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</si>
  <si>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</si>
  <si>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</si>
  <si>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</si>
  <si>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</si>
  <si>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</si>
  <si>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</si>
  <si>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</si>
  <si>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</si>
  <si>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</si>
  <si>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</si>
  <si>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</si>
  <si>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</si>
  <si>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</si>
  <si>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</si>
  <si>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</si>
  <si>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</si>
  <si>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</si>
  <si>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</si>
  <si>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</si>
  <si>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</si>
  <si>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</si>
  <si>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</si>
  <si>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</si>
  <si>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</si>
  <si>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</si>
  <si>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</si>
  <si>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</si>
  <si>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</si>
  <si>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</si>
  <si>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</si>
  <si>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</si>
  <si>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</si>
  <si>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</si>
  <si>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</si>
  <si>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</si>
  <si>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</si>
  <si>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</si>
  <si>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</si>
  <si>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</si>
  <si>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</si>
  <si>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</si>
  <si>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</si>
  <si>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</si>
  <si>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</si>
  <si>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</si>
  <si>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</si>
  <si>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</si>
  <si>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</si>
  <si>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</si>
  <si>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</si>
  <si>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</si>
  <si>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</si>
  <si>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</si>
  <si>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</si>
  <si>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</si>
  <si>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</si>
  <si>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</si>
  <si>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</si>
  <si>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</si>
  <si>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</si>
  <si>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</si>
  <si>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</si>
  <si>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</si>
  <si>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</si>
  <si>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</si>
  <si>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</si>
  <si>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</si>
  <si>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</si>
  <si>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</si>
  <si>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</si>
  <si>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</si>
  <si>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</si>
  <si>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</si>
  <si>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</si>
  <si>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</si>
  <si>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</si>
  <si>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</si>
  <si>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</si>
  <si>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</si>
  <si>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</si>
  <si>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</si>
  <si>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</si>
  <si>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</si>
  <si>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</si>
  <si>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</si>
  <si>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</si>
  <si>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</si>
  <si>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</si>
  <si>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</si>
  <si>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</si>
  <si>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</si>
  <si>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</si>
  <si>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</si>
  <si>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</si>
  <si>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</si>
  <si>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</si>
  <si>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</si>
  <si>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</si>
  <si>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</si>
  <si>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</si>
  <si>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</si>
  <si>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</si>
  <si>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</si>
  <si>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</si>
  <si>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</si>
  <si>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</si>
  <si>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</si>
  <si>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</si>
  <si>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</si>
  <si>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</si>
  <si>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</si>
  <si>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</si>
  <si>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</si>
  <si>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</si>
  <si>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</si>
  <si>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</si>
  <si>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</si>
  <si>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</si>
  <si>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</si>
  <si>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</si>
  <si>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</si>
  <si>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</si>
  <si>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</si>
  <si>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</si>
  <si>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</si>
  <si>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</si>
  <si>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</si>
  <si>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</si>
  <si>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</si>
  <si>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</si>
  <si>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</si>
  <si>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</si>
  <si>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</si>
  <si>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</si>
  <si>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</si>
  <si>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</si>
  <si>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</si>
  <si>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</si>
  <si>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</si>
  <si>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</si>
  <si>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</si>
  <si>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</si>
  <si>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</si>
  <si>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</si>
  <si>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</si>
  <si>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</si>
  <si>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</si>
  <si>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</si>
  <si>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</si>
  <si>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</si>
  <si>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</si>
  <si>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</si>
  <si>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</si>
  <si>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</si>
  <si>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</si>
  <si>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</si>
  <si>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</si>
  <si>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</si>
  <si>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</si>
  <si>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</si>
  <si>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</si>
  <si>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</si>
  <si>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</si>
  <si>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</si>
  <si>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</si>
  <si>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</si>
  <si>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</si>
  <si>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</si>
  <si>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</si>
  <si>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</si>
  <si>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</si>
  <si>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</si>
  <si>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</si>
  <si>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</si>
  <si>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</si>
  <si>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</si>
  <si>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</si>
  <si>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</si>
  <si>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</si>
  <si>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</si>
  <si>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</si>
  <si>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</si>
  <si>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</si>
  <si>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</si>
  <si>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</si>
  <si>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</si>
  <si>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</si>
  <si>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</si>
  <si>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</si>
  <si>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</si>
  <si>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</si>
  <si>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</si>
  <si>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</si>
  <si>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</si>
  <si>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</si>
  <si>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</si>
  <si>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</si>
  <si>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</si>
  <si>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</si>
  <si>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</si>
  <si>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</si>
  <si>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</si>
  <si>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</si>
  <si>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</si>
  <si>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</si>
  <si>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</si>
  <si>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</si>
  <si>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</si>
  <si>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</si>
  <si>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</si>
  <si>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</si>
  <si>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</si>
  <si>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</si>
  <si>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</si>
  <si>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</si>
  <si>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</si>
  <si>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</si>
  <si>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</si>
  <si>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</si>
  <si>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</si>
  <si>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</si>
  <si>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</si>
  <si>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</si>
  <si>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</si>
  <si>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</si>
  <si>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</si>
  <si>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</si>
  <si>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</si>
  <si>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</si>
  <si>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</si>
  <si>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</si>
  <si>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</si>
  <si>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</si>
  <si>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</si>
  <si>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</si>
  <si>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</si>
  <si>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</si>
  <si>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</si>
  <si>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</si>
  <si>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</si>
  <si>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</si>
  <si>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</si>
  <si>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</si>
  <si>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</si>
  <si>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</si>
  <si>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</si>
  <si>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</si>
  <si>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</si>
  <si>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</si>
  <si>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</si>
  <si>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</si>
  <si>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</si>
  <si>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</si>
  <si>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</si>
  <si>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</si>
  <si>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</si>
  <si>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</si>
  <si>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</si>
  <si>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</si>
  <si>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</si>
  <si>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</si>
  <si>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</si>
  <si>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</si>
  <si>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</si>
  <si>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</si>
  <si>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</si>
  <si>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</si>
  <si>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</si>
  <si>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</si>
  <si>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</si>
  <si>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</si>
  <si>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</si>
  <si>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</si>
  <si>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</si>
  <si>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</si>
  <si>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</si>
  <si>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</si>
  <si>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</si>
  <si>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</si>
  <si>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</si>
  <si>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</si>
  <si>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</si>
  <si>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</si>
  <si>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</si>
  <si>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</si>
  <si>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</si>
  <si>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</si>
  <si>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</si>
  <si>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</si>
  <si>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</si>
  <si>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</si>
  <si>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</si>
  <si>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</si>
  <si>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</si>
  <si>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</si>
  <si>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</si>
  <si>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</si>
  <si>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</si>
  <si>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</si>
  <si>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</si>
  <si>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</si>
  <si>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</si>
  <si>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</si>
  <si>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</si>
  <si>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</si>
  <si>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</si>
  <si>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</si>
  <si>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</si>
  <si>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</si>
  <si>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</si>
  <si>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</si>
  <si>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</si>
  <si>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</si>
  <si>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</si>
  <si>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</si>
  <si>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</si>
  <si>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</si>
  <si>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</si>
  <si>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</si>
  <si>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</si>
  <si>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</si>
  <si>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</si>
  <si>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</si>
  <si>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</si>
  <si>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</si>
  <si>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</si>
  <si>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</si>
  <si>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</si>
  <si>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</si>
  <si>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</si>
  <si>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</si>
  <si>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</si>
  <si>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</si>
  <si>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</si>
  <si>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</si>
  <si>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</si>
  <si>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</si>
  <si>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</si>
  <si>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</si>
  <si>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</si>
  <si>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</si>
  <si>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</si>
  <si>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</si>
  <si>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</si>
  <si>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</si>
  <si>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</si>
  <si>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</si>
  <si>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</si>
  <si>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</si>
  <si>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</si>
  <si>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</si>
  <si>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</si>
  <si>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</si>
  <si>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</si>
  <si>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</si>
  <si>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</si>
  <si>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</si>
  <si>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</si>
  <si>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</si>
  <si>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</si>
  <si>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</si>
  <si>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</si>
  <si>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</si>
  <si>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</si>
  <si>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</si>
  <si>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</si>
  <si>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</si>
  <si>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</si>
  <si>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</si>
  <si>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</si>
  <si>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</si>
  <si>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</si>
  <si>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</si>
  <si>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</si>
  <si>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</si>
  <si>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</si>
  <si>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</si>
  <si>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</si>
  <si>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</si>
  <si>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</si>
  <si>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</si>
  <si>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</si>
  <si>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</si>
  <si>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</si>
  <si>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</si>
  <si>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</si>
  <si>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</si>
  <si>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</si>
  <si>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</si>
  <si>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</si>
  <si>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</si>
  <si>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</si>
  <si>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</si>
  <si>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</si>
  <si>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</si>
  <si>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</si>
  <si>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</si>
  <si>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</si>
  <si>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</si>
  <si>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</si>
  <si>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</si>
  <si>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</si>
  <si>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</si>
  <si>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</si>
  <si>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</si>
  <si>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</si>
  <si>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</si>
  <si>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</si>
  <si>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</si>
  <si>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</si>
  <si>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</si>
  <si>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</si>
  <si>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</si>
  <si>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</si>
  <si>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</si>
  <si>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</si>
  <si>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</si>
  <si>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</si>
  <si>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</si>
  <si>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</si>
  <si>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</si>
  <si>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</si>
  <si>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</si>
  <si>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</si>
  <si>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</si>
  <si>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</si>
  <si>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</si>
  <si>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</si>
  <si>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</si>
  <si>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</si>
  <si>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</si>
  <si>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</si>
  <si>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</si>
  <si>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</si>
  <si>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</si>
  <si>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</si>
  <si>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</si>
  <si>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</si>
  <si>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</si>
  <si>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</si>
  <si>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</si>
  <si>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</si>
  <si>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</si>
  <si>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</si>
  <si>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</si>
  <si>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</si>
  <si>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</si>
  <si>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</si>
  <si>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</si>
  <si>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</si>
  <si>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</si>
  <si>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</si>
  <si>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</si>
  <si>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</si>
  <si>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</si>
  <si>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</si>
  <si>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</si>
  <si>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</si>
  <si>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</si>
  <si>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</si>
  <si>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</si>
  <si>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</si>
  <si>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</si>
  <si>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</si>
  <si>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</si>
  <si>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</si>
  <si>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</si>
  <si>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</si>
  <si>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</si>
  <si>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</si>
  <si>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</si>
  <si>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</si>
  <si>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</si>
  <si>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</si>
  <si>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</si>
  <si>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</si>
  <si>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</si>
  <si>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</si>
  <si>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</si>
  <si>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</si>
  <si>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</si>
  <si>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</si>
  <si>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</si>
  <si>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</si>
  <si>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</si>
  <si>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</si>
  <si>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</si>
  <si>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</si>
  <si>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</si>
  <si>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</si>
  <si>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</si>
  <si>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</si>
  <si>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</si>
  <si>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</si>
  <si>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</si>
  <si>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</si>
  <si>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</si>
  <si>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</si>
  <si>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</si>
  <si>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</si>
  <si>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</si>
  <si>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</si>
  <si>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</si>
  <si>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</si>
  <si>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</si>
  <si>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</si>
  <si>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</si>
  <si>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</si>
  <si>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</si>
  <si>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</si>
  <si>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</si>
  <si>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</si>
  <si>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</si>
  <si>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</si>
  <si>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</si>
  <si>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</si>
  <si>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</si>
  <si>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</si>
  <si>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</si>
  <si>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</si>
  <si>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</si>
  <si>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</si>
  <si>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</si>
  <si>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</si>
  <si>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</si>
  <si>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</si>
  <si>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</si>
  <si>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</si>
  <si>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</si>
  <si>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</si>
  <si>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</si>
  <si>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</si>
  <si>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</si>
  <si>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</si>
  <si>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</si>
  <si>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</si>
  <si>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</si>
  <si>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</si>
  <si>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</si>
  <si>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</si>
  <si>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</si>
  <si>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</si>
  <si>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</si>
  <si>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</si>
  <si>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</si>
  <si>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</si>
  <si>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</si>
  <si>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</si>
  <si>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</si>
  <si>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</si>
  <si>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</si>
  <si>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</si>
  <si>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</si>
  <si>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</si>
  <si>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</si>
  <si>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</si>
  <si>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</si>
  <si>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</si>
  <si>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</si>
  <si>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</si>
  <si>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</si>
  <si>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</si>
  <si>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</si>
  <si>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</si>
  <si>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</si>
  <si>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</si>
  <si>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</si>
  <si>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</si>
  <si>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</si>
  <si>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</si>
  <si>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</si>
  <si>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</si>
  <si>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</si>
  <si>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</si>
  <si>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</si>
  <si>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</si>
  <si>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</si>
  <si>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</si>
  <si>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</si>
  <si>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</si>
  <si>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</si>
  <si>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</si>
  <si>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</si>
  <si>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</si>
  <si>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</si>
  <si>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</si>
  <si>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</si>
  <si>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</si>
  <si>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</si>
  <si>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</si>
  <si>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</si>
  <si>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</si>
  <si>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</si>
  <si>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</si>
  <si>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</si>
  <si>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</si>
  <si>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</si>
  <si>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</si>
  <si>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</si>
  <si>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</si>
  <si>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</si>
  <si>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</si>
  <si>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</si>
  <si>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</si>
  <si>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</si>
  <si>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</si>
  <si>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</si>
  <si>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</si>
  <si>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</si>
  <si>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</si>
  <si>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</si>
  <si>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</si>
  <si>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</si>
  <si>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</si>
  <si>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</si>
  <si>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</si>
  <si>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</si>
  <si>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</si>
  <si>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</si>
  <si>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</si>
  <si>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</si>
  <si>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</si>
  <si>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</si>
  <si>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</si>
  <si>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</si>
  <si>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</si>
  <si>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</si>
  <si>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</si>
  <si>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</si>
  <si>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</si>
  <si>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</si>
  <si>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</si>
  <si>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</si>
  <si>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</si>
  <si>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</si>
  <si>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</si>
  <si>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</si>
  <si>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</si>
  <si>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</si>
  <si>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</si>
  <si>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</si>
  <si>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</si>
  <si>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</si>
  <si>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</si>
  <si>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</si>
  <si>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</si>
  <si>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</si>
  <si>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</si>
  <si>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</si>
  <si>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</si>
  <si>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</si>
  <si>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</si>
  <si>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</si>
  <si>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</si>
  <si>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</si>
  <si>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</si>
  <si>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</si>
  <si>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</si>
  <si>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</si>
  <si>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</si>
  <si>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</si>
  <si>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</si>
  <si>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</si>
  <si>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</si>
  <si>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</si>
  <si>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</si>
  <si>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</si>
  <si>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</si>
  <si>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</si>
  <si>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</si>
  <si>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</si>
  <si>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</si>
  <si>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</si>
  <si>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</si>
  <si>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</si>
  <si>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</si>
  <si>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</si>
  <si>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</si>
  <si>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</si>
  <si>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</si>
  <si>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</si>
  <si>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</si>
  <si>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</si>
  <si>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</si>
  <si>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</si>
  <si>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</si>
  <si>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</si>
  <si>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</si>
  <si>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</si>
  <si>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</si>
  <si>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</si>
  <si>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</si>
  <si>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</si>
  <si>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</si>
  <si>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</si>
  <si>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</si>
  <si>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</si>
  <si>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</si>
  <si>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</si>
  <si>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</si>
  <si>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</si>
  <si>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</si>
  <si>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</si>
  <si>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</si>
  <si>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</si>
  <si>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</si>
  <si>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</si>
  <si>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</si>
  <si>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</si>
  <si>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</si>
  <si>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</si>
  <si>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</si>
  <si>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</si>
  <si>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</si>
  <si>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</si>
  <si>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</si>
  <si>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</si>
  <si>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</si>
  <si>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</si>
  <si>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</si>
  <si>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</si>
  <si>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</si>
  <si>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</si>
  <si>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</si>
  <si>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</si>
  <si>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</si>
  <si>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</si>
  <si>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</si>
  <si>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</si>
  <si>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</si>
  <si>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</si>
  <si>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</si>
  <si>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</si>
  <si>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</si>
  <si>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</si>
  <si>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</si>
  <si>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</si>
  <si>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</si>
  <si>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</si>
  <si>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</si>
  <si>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</si>
  <si>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</si>
  <si>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</si>
  <si>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</si>
  <si>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</si>
  <si>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</si>
  <si>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</si>
  <si>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</si>
  <si>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</si>
  <si>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</si>
  <si>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</si>
  <si>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</si>
  <si>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</si>
  <si>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</si>
  <si>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</si>
  <si>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</si>
  <si>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</si>
  <si>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</si>
  <si>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</si>
  <si>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</si>
  <si>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</si>
  <si>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</si>
  <si>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</si>
  <si>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</si>
  <si>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</si>
  <si>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</si>
  <si>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</si>
  <si>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</si>
  <si>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</si>
  <si>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</si>
  <si>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</si>
  <si>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</si>
  <si>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</si>
  <si>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</si>
  <si>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</si>
  <si>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</si>
  <si>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</si>
  <si>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</si>
  <si>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</si>
  <si>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</si>
  <si>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</si>
  <si>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</si>
  <si>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</si>
  <si>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</si>
  <si>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</si>
  <si>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</si>
  <si>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</si>
  <si>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</si>
  <si>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</si>
  <si>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</si>
  <si>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</si>
  <si>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</si>
  <si>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</si>
  <si>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</si>
  <si>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</si>
  <si>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</si>
  <si>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</si>
  <si>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</si>
  <si>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</si>
  <si>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</si>
  <si>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</si>
  <si>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</si>
  <si>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</si>
  <si>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</si>
  <si>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</si>
  <si>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</si>
  <si>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</si>
  <si>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</si>
  <si>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</si>
  <si>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</si>
  <si>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</si>
  <si>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</si>
  <si>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</si>
  <si>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</si>
  <si>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</si>
  <si>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</si>
  <si>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</si>
  <si>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</si>
  <si>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</si>
  <si>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</si>
  <si>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</si>
  <si>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</si>
  <si>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</si>
  <si>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</si>
  <si>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</si>
  <si>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</si>
  <si>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</si>
  <si>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</si>
  <si>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</si>
  <si>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</si>
  <si>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</si>
  <si>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</si>
  <si>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</si>
  <si>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</si>
  <si>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</si>
  <si>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</si>
  <si>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</si>
  <si>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</si>
  <si>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</si>
  <si>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</si>
  <si>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</si>
  <si>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</si>
  <si>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</si>
  <si>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</si>
  <si>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</si>
  <si>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</si>
  <si>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</si>
  <si>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</si>
  <si>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</si>
  <si>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</si>
  <si>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</si>
  <si>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</si>
  <si>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</si>
  <si>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</si>
  <si>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</si>
  <si>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</si>
  <si>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</si>
  <si>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</si>
  <si>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</si>
  <si>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</si>
  <si>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</si>
  <si>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</si>
  <si>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</si>
  <si>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</si>
  <si>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</si>
  <si>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</si>
  <si>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</si>
  <si>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</si>
  <si>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</si>
  <si>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</si>
  <si>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</si>
  <si>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</si>
  <si>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</si>
  <si>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</si>
  <si>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</si>
  <si>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</si>
  <si>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</si>
  <si>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</si>
  <si>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</si>
  <si>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</si>
  <si>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</si>
  <si>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</si>
  <si>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</si>
  <si>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</si>
  <si>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</si>
  <si>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</si>
  <si>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</si>
  <si>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</si>
  <si>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</si>
  <si>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</si>
  <si>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</si>
  <si>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</si>
  <si>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</si>
  <si>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</si>
  <si>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</si>
  <si>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</si>
  <si>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</si>
  <si>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</si>
  <si>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</si>
  <si>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</si>
  <si>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</si>
  <si>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</si>
  <si>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</si>
  <si>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</si>
  <si>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</si>
  <si>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</si>
  <si>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</si>
  <si>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</si>
  <si>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</si>
  <si>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</si>
  <si>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</si>
  <si>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</si>
  <si>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</si>
  <si>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</si>
  <si>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</si>
  <si>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</si>
  <si>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</si>
  <si>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</si>
  <si>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</si>
  <si>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</si>
  <si>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</si>
  <si>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</si>
  <si>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</si>
  <si>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</si>
  <si>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</si>
  <si>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</si>
  <si>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</si>
  <si>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</si>
  <si>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</si>
  <si>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</si>
  <si>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</si>
  <si>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</si>
  <si>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</si>
  <si>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</si>
  <si>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</si>
  <si>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</si>
  <si>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</si>
  <si>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</si>
  <si>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</si>
  <si>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</si>
  <si>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</si>
  <si>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</si>
  <si>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</si>
  <si>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</si>
  <si>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</si>
  <si>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</si>
  <si>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</si>
  <si>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</si>
  <si>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</si>
  <si>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</si>
  <si>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</si>
  <si>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</si>
  <si>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</si>
  <si>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</si>
  <si>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</si>
  <si>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</si>
  <si>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</si>
  <si>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</si>
  <si>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</si>
  <si>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</si>
  <si>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</si>
  <si>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</si>
  <si>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</si>
  <si>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</si>
  <si>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</si>
  <si>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</si>
  <si>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</si>
  <si>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</si>
  <si>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</si>
  <si>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</si>
  <si>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</si>
  <si>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</si>
  <si>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</si>
  <si>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</si>
  <si>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</si>
  <si>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</si>
  <si>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</si>
  <si>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</si>
  <si>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</si>
  <si>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</si>
  <si>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</si>
  <si>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</si>
  <si>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</si>
  <si>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</si>
  <si>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</si>
  <si>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</si>
  <si>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</si>
  <si>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</si>
  <si>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</si>
  <si>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</si>
  <si>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</si>
  <si>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</si>
  <si>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</si>
  <si>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</si>
  <si>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</si>
  <si>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</si>
  <si>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</si>
  <si>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</si>
  <si>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</si>
  <si>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</si>
  <si>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</si>
  <si>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</si>
  <si>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</si>
  <si>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</si>
  <si>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</si>
  <si>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</si>
  <si>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</si>
  <si>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</si>
  <si>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</si>
  <si>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</si>
  <si>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</si>
  <si>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</si>
  <si>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</si>
  <si>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</si>
  <si>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</si>
  <si>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</si>
  <si>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</si>
  <si>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</si>
  <si>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</si>
  <si>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</si>
  <si>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</si>
  <si>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</si>
  <si>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</si>
  <si>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</si>
  <si>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</si>
  <si>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</si>
  <si>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</si>
  <si>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</si>
  <si>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</si>
  <si>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</si>
  <si>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</si>
  <si>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</si>
  <si>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</si>
  <si>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</si>
  <si>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</si>
  <si>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</si>
  <si>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</si>
  <si>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</si>
  <si>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</si>
  <si>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</si>
  <si>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</si>
  <si>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</si>
  <si>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</si>
  <si>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</si>
  <si>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</si>
  <si>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</si>
  <si>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</si>
  <si>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</si>
  <si>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</si>
  <si>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</si>
  <si>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</si>
  <si>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</si>
  <si>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</si>
  <si>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</si>
  <si>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</si>
  <si>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</si>
  <si>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</si>
  <si>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</si>
  <si>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</si>
  <si>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</si>
  <si>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</si>
  <si>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</si>
  <si>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</si>
  <si>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</si>
  <si>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</si>
  <si>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</si>
  <si>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</si>
  <si>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</si>
  <si>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</si>
  <si>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</si>
  <si>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</si>
  <si>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</si>
  <si>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</si>
  <si>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</si>
  <si>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</si>
  <si>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</si>
  <si>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</si>
  <si>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</si>
  <si>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</si>
  <si>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</si>
  <si>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</si>
  <si>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</si>
  <si>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</si>
  <si>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</si>
  <si>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</si>
  <si>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</si>
  <si>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</si>
  <si>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</si>
  <si>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</si>
  <si>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</si>
  <si>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</si>
  <si>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</si>
  <si>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</si>
  <si>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</si>
  <si>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</si>
  <si>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</si>
  <si>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</si>
  <si>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</si>
  <si>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</si>
  <si>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</si>
  <si>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</si>
  <si>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</si>
  <si>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</si>
  <si>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</si>
  <si>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</si>
  <si>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</si>
  <si>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</si>
  <si>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</si>
  <si>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</si>
  <si>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</si>
  <si>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</si>
  <si>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</si>
  <si>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</si>
  <si>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</si>
  <si>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</si>
  <si>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</si>
  <si>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</si>
  <si>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</si>
  <si>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</si>
  <si>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</si>
  <si>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</si>
  <si>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</si>
  <si>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</si>
  <si>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</si>
  <si>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</si>
  <si>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</si>
  <si>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</si>
  <si>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</si>
  <si>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</si>
  <si>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</si>
  <si>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</si>
  <si>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</si>
  <si>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</si>
  <si>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</si>
  <si>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</si>
  <si>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</si>
  <si>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</si>
  <si>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</si>
  <si>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</si>
  <si>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</si>
  <si>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</si>
  <si>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</si>
  <si>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</si>
  <si>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</si>
  <si>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</si>
  <si>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</si>
  <si>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</si>
  <si>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</si>
  <si>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</si>
  <si>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</si>
  <si>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</si>
  <si>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</si>
  <si>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</si>
  <si>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</si>
  <si>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</si>
  <si>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</si>
  <si>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</si>
  <si>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</si>
  <si>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</si>
  <si>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</si>
  <si>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</si>
  <si>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</si>
  <si>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</si>
  <si>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</si>
  <si>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</si>
  <si>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</si>
  <si>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</si>
  <si>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</si>
  <si>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</si>
  <si>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</si>
  <si>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</si>
  <si>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</si>
  <si>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</si>
  <si>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</si>
  <si>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</si>
  <si>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</si>
  <si>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</si>
  <si>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</si>
  <si>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</si>
  <si>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</si>
  <si>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</si>
  <si>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</si>
  <si>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</si>
  <si>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</si>
  <si>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</si>
  <si>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</si>
  <si>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</si>
  <si>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</si>
  <si>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</si>
  <si>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</si>
  <si>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</si>
  <si>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</si>
  <si>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</si>
  <si>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</si>
  <si>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</si>
  <si>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</si>
  <si>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</si>
  <si>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</si>
  <si>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</si>
  <si>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</si>
  <si>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</si>
  <si>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</si>
  <si>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</si>
  <si>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</si>
  <si>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</si>
  <si>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</si>
  <si>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</si>
  <si>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</si>
  <si>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</si>
  <si>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</si>
  <si>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</si>
  <si>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</si>
  <si>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</si>
  <si>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</si>
  <si>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</si>
  <si>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</si>
  <si>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</si>
  <si>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</si>
  <si>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</si>
  <si>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</si>
  <si>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</si>
  <si>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</si>
  <si>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</si>
  <si>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</si>
  <si>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</si>
  <si>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</si>
  <si>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</si>
  <si>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</si>
  <si>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</si>
  <si>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</si>
  <si>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</si>
  <si>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</si>
  <si>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</si>
  <si>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</si>
  <si>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</si>
  <si>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</si>
  <si>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</si>
  <si>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</si>
  <si>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</si>
  <si>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</si>
  <si>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</si>
  <si>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</si>
  <si>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</si>
  <si>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</si>
  <si>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</si>
  <si>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</si>
  <si>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</si>
  <si>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</si>
  <si>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</si>
  <si>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</si>
  <si>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</si>
  <si>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</si>
  <si>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</si>
  <si>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</si>
  <si>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</si>
  <si>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</si>
  <si>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</si>
  <si>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</si>
  <si>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</si>
  <si>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</si>
  <si>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</si>
  <si>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</si>
  <si>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</si>
  <si>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</si>
  <si>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</si>
  <si>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</si>
  <si>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</si>
  <si>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</si>
  <si>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</si>
  <si>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</si>
  <si>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</si>
  <si>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</si>
  <si>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</si>
  <si>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</si>
  <si>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</si>
  <si>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</si>
  <si>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</si>
  <si>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</si>
  <si>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</si>
  <si>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</si>
  <si>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</si>
  <si>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</si>
  <si>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</si>
  <si>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</si>
  <si>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</si>
  <si>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</si>
  <si>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</si>
  <si>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</si>
  <si>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</si>
  <si>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</si>
  <si>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</si>
  <si>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</si>
  <si>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</si>
  <si>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</si>
  <si>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</si>
  <si>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</si>
  <si>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</si>
  <si>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</si>
  <si>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</si>
  <si>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</si>
  <si>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</si>
  <si>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</si>
  <si>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</si>
  <si>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</si>
  <si>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</si>
  <si>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</si>
  <si>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</si>
  <si>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</si>
  <si>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</si>
  <si>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</si>
  <si>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</si>
  <si>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</si>
  <si>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</si>
  <si>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</si>
  <si>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</si>
  <si>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</si>
  <si>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</si>
  <si>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</si>
  <si>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</si>
  <si>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</si>
  <si>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</si>
  <si>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</si>
  <si>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</si>
  <si>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</si>
  <si>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</si>
  <si>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</si>
  <si>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</si>
  <si>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</si>
  <si>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</si>
  <si>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</si>
  <si>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</si>
  <si>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</si>
  <si>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</si>
  <si>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</si>
  <si>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</si>
  <si>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</si>
  <si>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</si>
  <si>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</si>
  <si>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</si>
  <si>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</si>
  <si>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</si>
  <si>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</si>
  <si>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</si>
  <si>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</si>
  <si>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</si>
  <si>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</si>
  <si>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</si>
  <si>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</si>
  <si>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</si>
  <si>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</si>
  <si>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</si>
  <si>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</si>
  <si>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</si>
  <si>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</si>
  <si>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</si>
  <si>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</si>
  <si>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</si>
  <si>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</si>
  <si>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</si>
  <si>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</si>
  <si>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</si>
  <si>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</si>
  <si>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</si>
  <si>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</si>
  <si>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</si>
  <si>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</si>
  <si>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</si>
  <si>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</si>
  <si>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</si>
  <si>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</si>
  <si>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</si>
  <si>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</si>
  <si>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</si>
  <si>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</si>
  <si>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</si>
  <si>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</si>
  <si>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</si>
  <si>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</si>
  <si>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</si>
  <si>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</si>
  <si>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</si>
  <si>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</si>
  <si>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</si>
  <si>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</si>
  <si>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</si>
  <si>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</si>
  <si>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</si>
  <si>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</si>
  <si>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</si>
  <si>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</si>
  <si>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</si>
  <si>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</si>
  <si>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</si>
  <si>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</si>
  <si>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</si>
  <si>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</si>
  <si>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</si>
  <si>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</si>
  <si>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</si>
  <si>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</si>
  <si>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</si>
  <si>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</si>
  <si>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</si>
  <si>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</si>
  <si>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</si>
  <si>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</si>
  <si>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</si>
  <si>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</si>
  <si>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</si>
  <si>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</si>
  <si>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</si>
  <si>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</si>
  <si>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</si>
  <si>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</si>
  <si>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</si>
  <si>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</si>
  <si>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</si>
  <si>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</si>
  <si>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</si>
  <si>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</si>
  <si>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</si>
  <si>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</si>
  <si>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</si>
  <si>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</si>
  <si>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</si>
  <si>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</si>
  <si>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</si>
  <si>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</si>
  <si>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</si>
  <si>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</si>
  <si>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</si>
  <si>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</si>
  <si>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</si>
  <si>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</si>
  <si>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</si>
  <si>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</si>
  <si>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</si>
  <si>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</si>
  <si>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</si>
  <si>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</si>
  <si>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</si>
  <si>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</si>
  <si>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</si>
  <si>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</si>
  <si>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</si>
  <si>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</si>
  <si>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</si>
  <si>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</si>
  <si>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</si>
  <si>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</si>
  <si>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</si>
  <si>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</si>
  <si>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</si>
  <si>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</si>
  <si>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</si>
  <si>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</si>
  <si>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</si>
  <si>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</si>
  <si>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</si>
  <si>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</si>
  <si>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</si>
  <si>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</si>
  <si>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</si>
  <si>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</si>
  <si>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</si>
  <si>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</si>
  <si>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</si>
  <si>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</si>
  <si>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</si>
  <si>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</si>
  <si>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</si>
  <si>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</si>
  <si>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</si>
  <si>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</si>
  <si>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</si>
  <si>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</si>
  <si>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</si>
  <si>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</si>
  <si>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</si>
  <si>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</si>
  <si>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</si>
  <si>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</si>
  <si>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</si>
  <si>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</si>
  <si>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</si>
  <si>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</si>
  <si>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</si>
  <si>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</si>
  <si>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</si>
  <si>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</si>
  <si>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</si>
  <si>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</si>
  <si>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</si>
  <si>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</si>
  <si>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</si>
  <si>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</si>
  <si>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</si>
  <si>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</si>
  <si>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</si>
  <si>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</si>
  <si>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</si>
  <si>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</si>
  <si>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</si>
  <si>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</si>
  <si>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</si>
  <si>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</si>
  <si>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</si>
  <si>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</si>
  <si>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</si>
  <si>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</si>
  <si>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</si>
  <si>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</si>
  <si>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</si>
  <si>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</si>
  <si>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</si>
  <si>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</si>
  <si>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</si>
  <si>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</si>
  <si>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</si>
  <si>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</si>
  <si>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</si>
  <si>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</si>
  <si>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</si>
  <si>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</si>
  <si>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</si>
  <si>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</si>
  <si>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</si>
  <si>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</si>
  <si>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</si>
  <si>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</si>
  <si>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</si>
  <si>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</si>
  <si>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</si>
  <si>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</si>
  <si>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</si>
  <si>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</si>
  <si>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</si>
  <si>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</si>
  <si>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</si>
  <si>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</si>
  <si>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</si>
  <si>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</si>
  <si>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</si>
  <si>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</si>
  <si>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</si>
  <si>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</si>
  <si>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</si>
  <si>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</si>
  <si>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</si>
  <si>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</si>
  <si>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</si>
  <si>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</si>
  <si>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</si>
  <si>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</si>
  <si>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</si>
  <si>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</si>
  <si>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</si>
  <si>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</si>
  <si>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</si>
  <si>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</si>
  <si>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</si>
  <si>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</si>
  <si>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</si>
  <si>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</si>
  <si>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</si>
  <si>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</si>
  <si>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</si>
  <si>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</si>
  <si>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</si>
  <si>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</si>
  <si>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</si>
  <si>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</si>
  <si>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</si>
  <si>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</si>
  <si>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</si>
  <si>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</si>
  <si>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</si>
  <si>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</si>
  <si>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</si>
  <si>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</si>
  <si>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</si>
  <si>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</si>
  <si>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</si>
  <si>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</si>
  <si>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</si>
  <si>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</si>
  <si>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</si>
  <si>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</si>
  <si>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</si>
  <si>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</si>
  <si>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</si>
  <si>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</si>
  <si>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</si>
  <si>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</si>
  <si>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</si>
  <si>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</si>
  <si>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</si>
  <si>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</si>
  <si>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</si>
  <si>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</si>
  <si>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</si>
  <si>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</si>
  <si>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</si>
  <si>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</si>
  <si>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</si>
  <si>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</si>
  <si>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</si>
  <si>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</si>
  <si>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</si>
  <si>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</si>
  <si>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</si>
  <si>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</si>
  <si>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</si>
  <si>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</si>
  <si>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</si>
  <si>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</si>
  <si>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</si>
  <si>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</si>
  <si>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</si>
  <si>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</si>
  <si>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</si>
  <si>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</si>
  <si>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</si>
  <si>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</si>
  <si>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</si>
  <si>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</si>
  <si>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</si>
  <si>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</si>
  <si>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</si>
  <si>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</si>
  <si>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</si>
  <si>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</si>
  <si>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</si>
  <si>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</si>
  <si>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</si>
  <si>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</si>
  <si>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</si>
  <si>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</si>
  <si>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</si>
  <si>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</si>
  <si>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</si>
  <si>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</si>
  <si>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</si>
  <si>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</si>
  <si>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</si>
  <si>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</si>
  <si>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</si>
  <si>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</si>
  <si>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</si>
  <si>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</si>
  <si>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</si>
  <si>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</si>
  <si>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</si>
  <si>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</si>
  <si>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</si>
  <si>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</si>
  <si>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</si>
  <si>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</si>
  <si>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</si>
  <si>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</si>
  <si>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</si>
  <si>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</si>
  <si>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</si>
  <si>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</si>
  <si>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</si>
  <si>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</si>
  <si>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</si>
  <si>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</si>
  <si>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</si>
  <si>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</si>
  <si>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</si>
  <si>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</si>
  <si>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</si>
  <si>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</si>
  <si>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</si>
  <si>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</si>
  <si>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</si>
  <si>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</si>
  <si>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</si>
  <si>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</si>
  <si>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</si>
  <si>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</si>
  <si>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</si>
  <si>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</si>
  <si>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</si>
  <si>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</si>
  <si>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</si>
  <si>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</si>
  <si>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</si>
  <si>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</si>
  <si>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</si>
  <si>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</si>
  <si>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</si>
  <si>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</si>
  <si>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</si>
  <si>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</si>
  <si>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</si>
  <si>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</si>
  <si>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</si>
  <si>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</si>
  <si>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</si>
  <si>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</si>
  <si>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</si>
  <si>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</si>
  <si>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</si>
  <si>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</si>
  <si>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</si>
  <si>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</si>
  <si>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</si>
  <si>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</si>
  <si>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</si>
  <si>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</si>
  <si>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</si>
  <si>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</si>
  <si>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</si>
  <si>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</si>
  <si>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</si>
  <si>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</si>
  <si>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</si>
  <si>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</si>
  <si>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</si>
  <si>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</si>
  <si>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</si>
  <si>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</si>
  <si>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</si>
  <si>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</si>
  <si>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</si>
  <si>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</si>
  <si>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</si>
  <si>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</si>
  <si>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</si>
  <si>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</si>
  <si>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</si>
  <si>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</si>
  <si>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</si>
  <si>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</si>
  <si>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</si>
  <si>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</si>
  <si>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</si>
  <si>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</si>
  <si>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</si>
  <si>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</si>
  <si>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</si>
  <si>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</si>
  <si>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</si>
  <si>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</si>
  <si>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</si>
  <si>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</si>
  <si>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</si>
  <si>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</si>
  <si>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</si>
  <si>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</si>
  <si>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</si>
  <si>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</si>
  <si>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</si>
  <si>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</si>
  <si>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</si>
  <si>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</si>
  <si>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</si>
  <si>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</si>
  <si>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</si>
  <si>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</si>
  <si>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</si>
  <si>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</si>
  <si>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</si>
  <si>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</si>
  <si>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</si>
  <si>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</si>
  <si>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</si>
  <si>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</si>
  <si>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</si>
  <si>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</si>
  <si>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</si>
  <si>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</si>
  <si>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</si>
  <si>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</si>
  <si>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</si>
  <si>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</si>
  <si>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</si>
  <si>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</si>
  <si>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</si>
  <si>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</si>
  <si>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</si>
  <si>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</si>
  <si>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</si>
  <si>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</si>
  <si>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</si>
  <si>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</si>
  <si>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</si>
  <si>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</si>
  <si>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</si>
  <si>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</si>
  <si>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</si>
  <si>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</si>
  <si>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</si>
  <si>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</si>
  <si>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</si>
  <si>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</si>
  <si>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</si>
  <si>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</si>
  <si>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</si>
  <si>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</si>
  <si>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</si>
  <si>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</si>
  <si>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</si>
  <si>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</si>
  <si>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</si>
  <si>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</si>
  <si>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</si>
  <si>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</si>
  <si>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</si>
  <si>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</si>
  <si>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</si>
  <si>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</si>
  <si>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</si>
  <si>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</si>
  <si>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</si>
  <si>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</si>
  <si>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</si>
  <si>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</si>
  <si>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</si>
  <si>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</si>
  <si>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</si>
  <si>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</si>
  <si>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</si>
  <si>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</si>
  <si>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</si>
  <si>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</si>
  <si>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</si>
  <si>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</si>
  <si>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</si>
  <si>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</si>
  <si>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</si>
  <si>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</si>
  <si>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</si>
  <si>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</si>
  <si>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</si>
  <si>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</si>
  <si>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</si>
  <si>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</si>
  <si>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</si>
  <si>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</si>
  <si>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</si>
  <si>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</si>
  <si>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</si>
  <si>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</si>
  <si>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</si>
  <si>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</si>
  <si>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</si>
  <si>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</si>
  <si>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</si>
  <si>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</si>
  <si>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</si>
  <si>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</si>
  <si>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</si>
  <si>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</si>
  <si>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</si>
  <si>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</si>
  <si>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</si>
  <si>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</si>
  <si>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</si>
  <si>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</si>
  <si>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</si>
  <si>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</si>
  <si>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</si>
  <si>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</si>
  <si>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</si>
  <si>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</si>
  <si>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</si>
  <si>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</si>
  <si>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</si>
  <si>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</si>
  <si>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</si>
  <si>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</si>
  <si>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</si>
  <si>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</si>
  <si>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</si>
  <si>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</si>
  <si>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</si>
  <si>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</si>
  <si>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</si>
  <si>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</si>
  <si>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</si>
  <si>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</si>
  <si>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</si>
  <si>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</si>
  <si>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</si>
  <si>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</si>
  <si>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</si>
  <si>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</si>
  <si>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</si>
  <si>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</si>
  <si>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</si>
  <si>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</si>
  <si>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</si>
  <si>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</si>
  <si>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</si>
  <si>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</si>
  <si>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</si>
  <si>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</si>
  <si>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</si>
  <si>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</si>
  <si>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</si>
  <si>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</si>
  <si>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</si>
  <si>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</si>
  <si>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</si>
  <si>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</si>
  <si>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</si>
  <si>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</si>
  <si>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</si>
  <si>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</si>
  <si>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</si>
  <si>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</si>
  <si>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</si>
  <si>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</si>
  <si>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</si>
  <si>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</si>
  <si>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</si>
  <si>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</si>
  <si>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</si>
  <si>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</si>
  <si>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</si>
  <si>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</si>
  <si>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</si>
  <si>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</si>
  <si>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</si>
  <si>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</si>
  <si>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</si>
  <si>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</si>
  <si>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</si>
  <si>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</si>
  <si>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</si>
  <si>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</si>
  <si>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</si>
  <si>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</si>
  <si>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</si>
  <si>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</si>
  <si>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</si>
  <si>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</si>
  <si>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</si>
  <si>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</si>
  <si>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</si>
  <si>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</si>
  <si>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</si>
  <si>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</si>
  <si>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</si>
  <si>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</si>
  <si>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</si>
  <si>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</si>
  <si>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</si>
  <si>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</si>
  <si>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</si>
  <si>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</si>
  <si>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</si>
  <si>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</si>
  <si>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</si>
  <si>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</si>
  <si>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</si>
  <si>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</si>
  <si>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</si>
  <si>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</si>
  <si>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</si>
  <si>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</si>
  <si>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</si>
  <si>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</si>
  <si>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</si>
  <si>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</si>
  <si>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</si>
  <si>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</si>
  <si>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</si>
  <si>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</si>
  <si>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</si>
  <si>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</si>
  <si>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</si>
  <si>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</si>
  <si>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</si>
  <si>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</si>
  <si>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</si>
  <si>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</si>
  <si>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</si>
  <si>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</si>
  <si>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</si>
  <si>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</si>
  <si>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</si>
  <si>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</si>
  <si>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</si>
  <si>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</si>
  <si>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</si>
  <si>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</si>
  <si>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</si>
  <si>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</si>
  <si>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</si>
  <si>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</si>
  <si>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</si>
  <si>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</si>
  <si>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</si>
  <si>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</si>
  <si>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</si>
  <si>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</si>
  <si>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</si>
  <si>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</si>
  <si>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</si>
  <si>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</si>
  <si>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</si>
  <si>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</si>
  <si>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</si>
  <si>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</si>
  <si>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</si>
  <si>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</si>
  <si>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</si>
  <si>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</si>
  <si>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</si>
  <si>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</si>
  <si>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</si>
  <si>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</si>
  <si>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</si>
  <si>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</si>
  <si>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</si>
  <si>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</si>
  <si>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</si>
  <si>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</si>
  <si>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</si>
  <si>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</si>
  <si>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</si>
  <si>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</si>
  <si>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</si>
  <si>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</si>
  <si>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</si>
  <si>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</si>
  <si>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</si>
  <si>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</si>
  <si>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</si>
  <si>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</si>
  <si>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</si>
  <si>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</si>
  <si>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</si>
  <si>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</si>
  <si>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</si>
  <si>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</si>
  <si>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</si>
  <si>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</si>
  <si>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</si>
  <si>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</si>
  <si>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</si>
  <si>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</si>
  <si>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</si>
  <si>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</si>
  <si>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</si>
  <si>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</si>
  <si>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</si>
  <si>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</si>
  <si>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</si>
  <si>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</si>
  <si>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</si>
  <si>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</si>
  <si>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</si>
  <si>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</si>
  <si>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</si>
  <si>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</si>
  <si>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</si>
  <si>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</si>
  <si>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</si>
  <si>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</si>
  <si>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</si>
  <si>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</si>
  <si>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</si>
  <si>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</si>
  <si>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</si>
  <si>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</si>
  <si>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</si>
  <si>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</si>
  <si>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</si>
  <si>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</si>
  <si>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</si>
  <si>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</si>
  <si>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</si>
  <si>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</si>
  <si>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</si>
  <si>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</si>
  <si>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</si>
  <si>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</si>
  <si>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</si>
  <si>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</si>
  <si>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</si>
  <si>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</si>
  <si>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</si>
  <si>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</si>
  <si>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</si>
  <si>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</si>
  <si>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</si>
  <si>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</si>
  <si>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</si>
  <si>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</si>
  <si>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</si>
  <si>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</si>
  <si>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</si>
  <si>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</si>
  <si>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</si>
  <si>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</si>
  <si>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</si>
  <si>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</si>
  <si>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</si>
  <si>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</si>
  <si>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</si>
  <si>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</si>
  <si>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</si>
  <si>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</si>
  <si>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</si>
  <si>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</si>
  <si>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</si>
  <si>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</si>
  <si>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</si>
  <si>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</si>
  <si>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</si>
  <si>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</si>
  <si>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</si>
  <si>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</si>
  <si>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</si>
  <si>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</si>
  <si>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</si>
  <si>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</si>
  <si>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</si>
  <si>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</si>
  <si>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</si>
  <si>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</si>
  <si>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</si>
  <si>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</si>
  <si>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</si>
  <si>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</si>
  <si>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</si>
  <si>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</si>
  <si>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</si>
  <si>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</si>
  <si>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</si>
  <si>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</si>
  <si>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</si>
  <si>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</si>
  <si>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</si>
  <si>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</si>
  <si>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</si>
  <si>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</si>
  <si>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</si>
  <si>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</si>
  <si>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</si>
  <si>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</si>
  <si>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</si>
  <si>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</si>
  <si>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</si>
  <si>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</si>
  <si>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</si>
  <si>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</si>
  <si>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</si>
  <si>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</si>
  <si>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</si>
  <si>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</si>
  <si>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</si>
  <si>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</si>
  <si>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</si>
  <si>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</si>
  <si>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</si>
  <si>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</si>
  <si>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</si>
  <si>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</si>
  <si>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</si>
  <si>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</si>
  <si>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</si>
  <si>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</si>
  <si>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</si>
  <si>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</si>
  <si>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</si>
  <si>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</si>
  <si>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</si>
  <si>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</si>
  <si>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</si>
  <si>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</si>
  <si>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</si>
  <si>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</si>
  <si>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</si>
  <si>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</si>
  <si>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</si>
  <si>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</si>
  <si>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</si>
  <si>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</si>
  <si>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</si>
  <si>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</si>
  <si>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</si>
  <si>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</si>
  <si>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</si>
  <si>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</si>
  <si>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</si>
  <si>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</si>
  <si>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</si>
  <si>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</si>
  <si>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</si>
  <si>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</si>
  <si>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</si>
  <si>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</si>
  <si>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</si>
  <si>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</si>
  <si>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</si>
  <si>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</si>
  <si>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</si>
  <si>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</si>
  <si>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</si>
  <si>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</si>
  <si>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</si>
  <si>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</si>
  <si>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</si>
  <si>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</si>
  <si>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</si>
  <si>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</si>
  <si>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</si>
  <si>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</si>
  <si>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</si>
  <si>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</si>
  <si>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</si>
  <si>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</si>
  <si>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</si>
  <si>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</si>
  <si>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</si>
  <si>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</si>
  <si>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</si>
  <si>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</si>
  <si>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</si>
  <si>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</si>
  <si>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</si>
  <si>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</si>
  <si>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</si>
  <si>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</si>
  <si>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</si>
  <si>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</si>
  <si>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</si>
  <si>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</si>
  <si>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</si>
  <si>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</si>
  <si>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</si>
  <si>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</si>
  <si>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</si>
  <si>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</si>
  <si>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</si>
  <si>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</si>
  <si>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</si>
  <si>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</si>
  <si>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</si>
  <si>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</si>
  <si>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</si>
  <si>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</si>
  <si>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</si>
  <si>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</si>
  <si>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</si>
  <si>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</si>
  <si>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</si>
  <si>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</si>
  <si>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</si>
  <si>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</si>
  <si>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</si>
  <si>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</si>
  <si>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</si>
  <si>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</si>
  <si>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</si>
  <si>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</si>
  <si>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</si>
  <si>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</si>
  <si>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</si>
  <si>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</si>
  <si>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</si>
  <si>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</si>
  <si>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</si>
  <si>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</si>
  <si>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</si>
  <si>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</si>
  <si>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</si>
  <si>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</si>
  <si>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</si>
  <si>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</si>
  <si>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</si>
  <si>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</si>
  <si>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</si>
  <si>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</si>
  <si>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</si>
  <si>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</si>
  <si>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</si>
  <si>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</si>
  <si>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</si>
  <si>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</si>
  <si>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</si>
  <si>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</si>
  <si>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</si>
  <si>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</si>
  <si>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</si>
  <si>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</si>
  <si>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</si>
  <si>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</si>
  <si>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</si>
  <si>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</si>
  <si>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</si>
  <si>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</si>
  <si>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</si>
  <si>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</si>
  <si>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</si>
  <si>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</si>
  <si>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</si>
  <si>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</si>
  <si>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</si>
  <si>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</si>
  <si>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</si>
  <si>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</si>
  <si>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</si>
  <si>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</si>
  <si>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</si>
  <si>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</si>
  <si>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</si>
  <si>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</si>
  <si>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</si>
  <si>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</si>
  <si>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</si>
  <si>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</si>
  <si>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</si>
  <si>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</si>
  <si>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</si>
  <si>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</si>
  <si>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</si>
  <si>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</si>
  <si>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</si>
  <si>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</si>
  <si>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</si>
  <si>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</si>
  <si>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</si>
  <si>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</si>
  <si>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</si>
  <si>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</si>
  <si>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</si>
  <si>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</si>
  <si>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</si>
  <si>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</si>
  <si>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</si>
  <si>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</si>
  <si>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</si>
  <si>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</si>
  <si>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</si>
  <si>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</si>
  <si>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</si>
  <si>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</si>
  <si>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</si>
  <si>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</si>
  <si>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</si>
  <si>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</si>
  <si>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</si>
  <si>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</si>
  <si>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</si>
  <si>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</si>
  <si>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</si>
  <si>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</si>
  <si>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</si>
  <si>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</si>
  <si>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</si>
  <si>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</si>
  <si>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</si>
  <si>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</si>
  <si>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</si>
  <si>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</si>
  <si>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</si>
  <si>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</si>
  <si>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</si>
  <si>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</si>
  <si>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</si>
  <si>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</si>
  <si>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</si>
  <si>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</si>
  <si>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</si>
  <si>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</si>
  <si>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</si>
  <si>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</si>
  <si>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</si>
  <si>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</si>
  <si>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</si>
  <si>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</si>
  <si>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</si>
  <si>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</si>
  <si>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</si>
  <si>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</si>
  <si>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</si>
  <si>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</si>
  <si>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</si>
  <si>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</si>
  <si>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</si>
  <si>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</si>
  <si>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</si>
  <si>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</si>
  <si>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</si>
  <si>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</si>
  <si>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</si>
  <si>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</si>
  <si>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</si>
  <si>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</si>
  <si>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</si>
  <si>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</si>
  <si>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</si>
  <si>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</si>
  <si>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</si>
  <si>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</si>
  <si>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</si>
  <si>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</si>
  <si>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</si>
  <si>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</si>
  <si>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</si>
  <si>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</si>
  <si>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</si>
  <si>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</si>
  <si>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</si>
  <si>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</si>
  <si>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</si>
  <si>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</si>
  <si>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</si>
  <si>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</si>
  <si>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</si>
  <si>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</si>
  <si>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</si>
  <si>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</si>
  <si>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</si>
  <si>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</si>
  <si>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</si>
  <si>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</si>
  <si>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</si>
  <si>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</si>
  <si>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</si>
  <si>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</si>
  <si>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</si>
  <si>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</si>
  <si>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</si>
  <si>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</si>
  <si>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</si>
  <si>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</si>
  <si>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</si>
  <si>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</si>
  <si>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</si>
  <si>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</si>
  <si>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</si>
  <si>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</si>
  <si>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</si>
  <si>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</si>
  <si>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</si>
  <si>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</si>
  <si>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</si>
  <si>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</si>
  <si>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</si>
  <si>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</si>
  <si>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</si>
  <si>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</si>
  <si>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</si>
  <si>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</si>
  <si>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</si>
  <si>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</si>
  <si>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</si>
  <si>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</si>
  <si>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</si>
  <si>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</si>
  <si>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</si>
  <si>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</si>
  <si>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</si>
  <si>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</si>
  <si>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</si>
  <si>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</si>
  <si>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</si>
  <si>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</si>
  <si>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</si>
  <si>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</si>
  <si>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</si>
  <si>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</si>
  <si>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</si>
  <si>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</si>
  <si>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</si>
  <si>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</si>
  <si>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</si>
  <si>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</si>
  <si>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</si>
  <si>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</si>
  <si>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</si>
  <si>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</si>
  <si>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</si>
  <si>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</si>
  <si>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</si>
  <si>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</si>
  <si>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</si>
  <si>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</si>
  <si>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</si>
  <si>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</si>
  <si>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</si>
  <si>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</si>
  <si>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</si>
  <si>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</si>
  <si>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</si>
  <si>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</si>
  <si>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</si>
  <si>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</si>
  <si>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</si>
  <si>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</si>
  <si>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</si>
  <si>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</si>
  <si>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</si>
  <si>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</si>
  <si>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</si>
  <si>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</si>
  <si>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</si>
  <si>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</si>
  <si>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</si>
  <si>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</si>
  <si>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</si>
  <si>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</si>
  <si>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</si>
  <si>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</si>
  <si>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</si>
  <si>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</si>
  <si>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</si>
  <si>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</si>
  <si>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</si>
  <si>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</si>
  <si>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</si>
  <si>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</si>
  <si>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</si>
  <si>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</si>
  <si>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</si>
  <si>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</si>
  <si>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</si>
  <si>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</si>
  <si>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</si>
  <si>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</si>
  <si>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</si>
  <si>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</si>
  <si>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</si>
  <si>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</si>
  <si>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</si>
  <si>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</si>
  <si>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</si>
  <si>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</si>
  <si>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</si>
  <si>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</si>
  <si>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</si>
  <si>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</si>
  <si>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</si>
  <si>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</si>
  <si>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</si>
  <si>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</si>
  <si>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</si>
  <si>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</si>
  <si>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</si>
  <si>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</si>
  <si>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</si>
  <si>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</si>
  <si>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</si>
  <si>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</si>
  <si>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</si>
  <si>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</si>
  <si>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</si>
  <si>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</si>
  <si>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</si>
  <si>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</si>
  <si>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</si>
  <si>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</si>
  <si>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</si>
  <si>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</si>
  <si>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</si>
  <si>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</si>
  <si>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</si>
  <si>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</si>
  <si>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</si>
  <si>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</si>
  <si>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</si>
  <si>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</si>
  <si>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</si>
  <si>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</si>
  <si>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</si>
  <si>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</si>
  <si>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</si>
  <si>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</si>
  <si>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</si>
  <si>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</si>
  <si>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</si>
  <si>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</si>
  <si>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</si>
  <si>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</si>
  <si>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</si>
  <si>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</si>
  <si>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</si>
  <si>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</si>
  <si>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</si>
  <si>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</si>
  <si>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</si>
  <si>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</si>
  <si>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</si>
  <si>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</si>
  <si>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</si>
  <si>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</si>
  <si>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</si>
  <si>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</si>
  <si>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</si>
  <si>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</si>
  <si>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</si>
  <si>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</si>
  <si>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</si>
  <si>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</si>
  <si>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</si>
  <si>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</si>
  <si>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</si>
  <si>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</si>
  <si>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</si>
  <si>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</si>
  <si>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</si>
  <si>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</si>
  <si>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</si>
  <si>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</si>
  <si>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</si>
  <si>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</si>
  <si>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</si>
  <si>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</si>
  <si>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</si>
  <si>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</si>
  <si>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</si>
  <si>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</si>
  <si>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</si>
  <si>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</si>
  <si>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</si>
  <si>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</si>
  <si>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</si>
  <si>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</si>
  <si>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</si>
  <si>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</si>
  <si>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</si>
  <si>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</si>
  <si>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</si>
  <si>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</si>
  <si>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</si>
  <si>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</si>
  <si>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</si>
  <si>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</si>
  <si>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</si>
  <si>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</si>
  <si>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</si>
  <si>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</si>
  <si>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</si>
  <si>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</si>
  <si>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</si>
  <si>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</si>
  <si>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</si>
  <si>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</si>
  <si>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</si>
  <si>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</si>
  <si>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</si>
  <si>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</si>
  <si>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</si>
  <si>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</si>
  <si>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</si>
  <si>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</si>
  <si>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</si>
  <si>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</si>
  <si>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</si>
  <si>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</si>
  <si>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</si>
  <si>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</si>
  <si>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</si>
  <si>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</si>
  <si>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</si>
  <si>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</si>
  <si>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</si>
  <si>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</si>
  <si>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</si>
  <si>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</si>
  <si>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</si>
  <si>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</si>
  <si>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</si>
  <si>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</si>
  <si>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</si>
  <si>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</si>
  <si>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</si>
  <si>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</si>
  <si>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</si>
  <si>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</si>
  <si>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</si>
  <si>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</si>
  <si>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</si>
  <si>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</si>
  <si>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</si>
  <si>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</si>
  <si>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</si>
  <si>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</si>
  <si>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</si>
  <si>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</si>
  <si>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</si>
  <si>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</si>
  <si>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</si>
  <si>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</si>
  <si>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</si>
  <si>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</si>
  <si>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</si>
  <si>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</si>
  <si>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</si>
  <si>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</si>
  <si>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</si>
  <si>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</si>
  <si>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</si>
  <si>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</si>
  <si>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</si>
  <si>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</si>
  <si>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</si>
  <si>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</si>
  <si>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</si>
  <si>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</si>
  <si>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</si>
  <si>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</si>
  <si>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</si>
  <si>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</si>
  <si>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</si>
  <si>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</si>
  <si>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</si>
  <si>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</si>
  <si>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</si>
  <si>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</si>
  <si>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</si>
  <si>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</si>
  <si>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</si>
  <si>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</si>
  <si>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</si>
  <si>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</si>
  <si>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</si>
  <si>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</si>
  <si>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</si>
  <si>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</si>
  <si>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</si>
  <si>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</si>
  <si>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</si>
  <si>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</si>
  <si>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</si>
  <si>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</si>
  <si>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</si>
  <si>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</si>
  <si>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</si>
  <si>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</si>
  <si>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</si>
  <si>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</si>
  <si>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</si>
  <si>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</si>
  <si>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</si>
  <si>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</si>
  <si>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</si>
  <si>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</si>
  <si>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</si>
  <si>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</si>
  <si>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</si>
  <si>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</si>
  <si>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</si>
  <si>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</si>
  <si>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</si>
  <si>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</si>
  <si>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</si>
  <si>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</si>
  <si>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</si>
  <si>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</si>
  <si>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</si>
  <si>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</si>
  <si>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</si>
  <si>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</si>
  <si>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</si>
  <si>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</si>
  <si>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</si>
  <si>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</si>
  <si>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</si>
  <si>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</si>
  <si>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</si>
  <si>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</si>
  <si>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</si>
  <si>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</si>
  <si>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</si>
  <si>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</si>
  <si>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</si>
  <si>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</si>
  <si>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</si>
  <si>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</si>
  <si>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</si>
  <si>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</si>
  <si>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</si>
  <si>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</si>
  <si>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</si>
  <si>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</si>
  <si>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</si>
  <si>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</si>
  <si>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</si>
  <si>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</si>
  <si>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</si>
  <si>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</si>
  <si>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</si>
  <si>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</si>
  <si>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</si>
  <si>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</si>
  <si>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</si>
  <si>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</si>
  <si>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</si>
  <si>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</si>
  <si>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</si>
  <si>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</si>
  <si>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</si>
  <si>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</si>
  <si>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</si>
  <si>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</si>
  <si>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</si>
  <si>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</si>
  <si>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</si>
  <si>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</si>
  <si>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</si>
  <si>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</si>
  <si>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</si>
  <si>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</si>
  <si>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</si>
  <si>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</si>
  <si>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</si>
  <si>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</si>
  <si>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</si>
  <si>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</si>
  <si>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</si>
  <si>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</si>
  <si>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</si>
  <si>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</si>
  <si>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</si>
  <si>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</si>
  <si>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</si>
  <si>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</si>
  <si>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</si>
  <si>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</si>
  <si>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</si>
  <si>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</si>
  <si>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</si>
  <si>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</si>
  <si>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</si>
  <si>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</si>
  <si>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</si>
  <si>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</si>
  <si>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</si>
  <si>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</si>
  <si>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</si>
  <si>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</si>
  <si>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</si>
  <si>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</si>
  <si>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</si>
  <si>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</si>
  <si>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</si>
  <si>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</si>
  <si>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</si>
  <si>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</si>
  <si>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</si>
  <si>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</si>
  <si>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</si>
  <si>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</si>
  <si>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</si>
  <si>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</si>
  <si>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</si>
  <si>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</si>
  <si>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</si>
  <si>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</si>
  <si>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</si>
  <si>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</si>
  <si>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</si>
  <si>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</si>
  <si>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</si>
  <si>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</si>
  <si>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</si>
  <si>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</si>
  <si>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</si>
  <si>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</si>
  <si>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</si>
  <si>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</si>
  <si>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</si>
  <si>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</si>
  <si>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</si>
  <si>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</si>
  <si>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</si>
  <si>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</si>
  <si>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</si>
  <si>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</si>
  <si>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</si>
  <si>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</si>
  <si>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</si>
  <si>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</si>
  <si>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</si>
  <si>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</si>
  <si>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</si>
  <si>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</si>
  <si>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</si>
  <si>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</si>
  <si>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</si>
  <si>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</si>
  <si>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</si>
  <si>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</si>
  <si>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</si>
  <si>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</si>
  <si>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</si>
  <si>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</si>
  <si>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</si>
  <si>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</si>
  <si>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</si>
  <si>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</si>
  <si>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</si>
  <si>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</si>
  <si>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</si>
  <si>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</si>
  <si>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</si>
  <si>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</si>
  <si>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</si>
  <si>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</si>
  <si>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</si>
  <si>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</si>
  <si>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</si>
  <si>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</si>
  <si>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</si>
  <si>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</si>
  <si>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</si>
  <si>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</si>
  <si>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</si>
  <si>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</si>
  <si>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</si>
  <si>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</si>
  <si>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</si>
  <si>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</si>
  <si>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</si>
  <si>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</si>
  <si>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</si>
  <si>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</si>
  <si>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</si>
  <si>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</si>
  <si>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</si>
  <si>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</si>
  <si>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</si>
  <si>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</si>
  <si>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</si>
  <si>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</si>
  <si>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</si>
  <si>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</si>
  <si>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</si>
  <si>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GIMNAZIJA JURJA BARAKOVIĆA ZADAR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</si>
</sst>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610494.80999999994</v>
      </c>
      <c r="D2" s="6">
        <f>'PR-RAS'!E6</f>
        <v>746366.19000000006</v>
      </c>
      <c r="E2" s="6">
        <v>0</v>
      </c>
      <c r="F2" s="6">
        <v>0</v>
      </c>
      <c r="G2" s="7">
        <f t="shared" ref="G2:G264" si="0">(B2/1000)*(C2*1+D2*2)</f>
        <v>2103.2271900000001</v>
      </c>
      <c r="H2" s="7">
        <f t="shared" ref="H2:H264" si="1">ABS(C2-ROUND(C2,0))+ABS(D2-ROUND(D2,0))</f>
        <v>0.38000000012107193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557562.78999999992</v>
      </c>
      <c r="D46" s="1">
        <f>'PR-RAS'!E50</f>
        <v>693391.99</v>
      </c>
      <c r="E46" s="1">
        <v>0</v>
      </c>
      <c r="F46" s="1">
        <v>0</v>
      </c>
      <c r="G46" s="2">
        <f t="shared" si="0"/>
        <v>87495.604649999994</v>
      </c>
      <c r="H46" s="2">
        <f t="shared" si="1"/>
        <v>0.22000000008847564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557526.6</v>
      </c>
      <c r="D64" s="1">
        <f>'PR-RAS'!E68</f>
        <v>692817.22</v>
      </c>
      <c r="E64" s="1">
        <v>0</v>
      </c>
      <c r="F64" s="1">
        <v>0</v>
      </c>
      <c r="G64" s="2">
        <f t="shared" si="0"/>
        <v>122419.14552000001</v>
      </c>
      <c r="H64" s="2">
        <f t="shared" si="1"/>
        <v>0.61999999999534339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557526.6</v>
      </c>
      <c r="D65" s="1">
        <f>'PR-RAS'!E69</f>
        <v>692817.22</v>
      </c>
      <c r="E65" s="1">
        <v>0</v>
      </c>
      <c r="F65" s="1">
        <v>0</v>
      </c>
      <c r="G65" s="2">
        <f t="shared" si="0"/>
        <v>124362.30656000001</v>
      </c>
      <c r="H65" s="2">
        <f t="shared" si="1"/>
        <v>0.61999999999534339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36.19</v>
      </c>
      <c r="D73" s="1">
        <f>'PR-RAS'!E77</f>
        <v>574.77</v>
      </c>
      <c r="E73" s="1">
        <v>0</v>
      </c>
      <c r="F73" s="1">
        <v>0</v>
      </c>
      <c r="G73" s="2">
        <f t="shared" si="0"/>
        <v>85.372559999999993</v>
      </c>
      <c r="H73" s="2">
        <f t="shared" si="1"/>
        <v>0.42000000000001592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36.19</v>
      </c>
      <c r="D74" s="1">
        <f>'PR-RAS'!E78</f>
        <v>79.510000000000005</v>
      </c>
      <c r="E74" s="1">
        <v>0</v>
      </c>
      <c r="F74" s="1">
        <v>0</v>
      </c>
      <c r="G74" s="2">
        <f t="shared" si="0"/>
        <v>14.25033</v>
      </c>
      <c r="H74" s="2">
        <f t="shared" si="1"/>
        <v>0.67999999999999261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495.26</v>
      </c>
      <c r="E76" s="1">
        <v>0</v>
      </c>
      <c r="F76" s="1">
        <v>0</v>
      </c>
      <c r="G76" s="2">
        <f t="shared" si="0"/>
        <v>74.289000000000001</v>
      </c>
      <c r="H76" s="2">
        <f t="shared" si="1"/>
        <v>0.25999999999999091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159.24</v>
      </c>
      <c r="D102" s="1">
        <f>'PR-RAS'!E106</f>
        <v>0</v>
      </c>
      <c r="E102" s="1">
        <v>0</v>
      </c>
      <c r="F102" s="1">
        <v>0</v>
      </c>
      <c r="G102" s="2">
        <f t="shared" si="0"/>
        <v>16.083240000000004</v>
      </c>
      <c r="H102" s="2">
        <f t="shared" si="1"/>
        <v>0.24000000000000909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159.24</v>
      </c>
      <c r="D108" s="1">
        <f>'PR-RAS'!E112</f>
        <v>0</v>
      </c>
      <c r="E108" s="1">
        <v>0</v>
      </c>
      <c r="F108" s="1">
        <v>0</v>
      </c>
      <c r="G108" s="2">
        <f t="shared" si="0"/>
        <v>17.038679999999999</v>
      </c>
      <c r="H108" s="2">
        <f t="shared" si="1"/>
        <v>0.24000000000000909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159.24</v>
      </c>
      <c r="D113" s="1">
        <f>'PR-RAS'!E117</f>
        <v>0</v>
      </c>
      <c r="E113" s="1">
        <v>0</v>
      </c>
      <c r="F113" s="1">
        <v>0</v>
      </c>
      <c r="G113" s="2">
        <f t="shared" si="0"/>
        <v>17.834880000000002</v>
      </c>
      <c r="H113" s="2">
        <f t="shared" si="1"/>
        <v>0.24000000000000909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935.68</v>
      </c>
      <c r="D120" s="1">
        <f>'PR-RAS'!E124</f>
        <v>1124.81</v>
      </c>
      <c r="E120" s="1">
        <v>0</v>
      </c>
      <c r="F120" s="1">
        <v>0</v>
      </c>
      <c r="G120" s="2">
        <f t="shared" si="0"/>
        <v>379.05069999999995</v>
      </c>
      <c r="H120" s="2">
        <f t="shared" si="1"/>
        <v>0.51000000000010459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935.68</v>
      </c>
      <c r="D121" s="1">
        <f>'PR-RAS'!E125</f>
        <v>1124.81</v>
      </c>
      <c r="E121" s="1">
        <v>0</v>
      </c>
      <c r="F121" s="1">
        <v>0</v>
      </c>
      <c r="G121" s="2">
        <f t="shared" si="0"/>
        <v>382.23599999999993</v>
      </c>
      <c r="H121" s="2">
        <f t="shared" si="1"/>
        <v>0.51000000000010459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935.68</v>
      </c>
      <c r="D123" s="1">
        <f>'PR-RAS'!E127</f>
        <v>1124.81</v>
      </c>
      <c r="E123" s="1">
        <v>0</v>
      </c>
      <c r="F123" s="1">
        <v>0</v>
      </c>
      <c r="G123" s="2">
        <f t="shared" si="0"/>
        <v>388.60659999999996</v>
      </c>
      <c r="H123" s="2">
        <f t="shared" si="1"/>
        <v>0.51000000000010459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51837.1</v>
      </c>
      <c r="D129" s="1">
        <f>'PR-RAS'!E133</f>
        <v>51849.39</v>
      </c>
      <c r="E129" s="1">
        <v>0</v>
      </c>
      <c r="F129" s="1">
        <v>0</v>
      </c>
      <c r="G129" s="2">
        <f t="shared" si="0"/>
        <v>19908.592640000003</v>
      </c>
      <c r="H129" s="2">
        <f t="shared" si="1"/>
        <v>0.48999999999796273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51837.1</v>
      </c>
      <c r="D130" s="1">
        <f>'PR-RAS'!E134</f>
        <v>51849.39</v>
      </c>
      <c r="E130" s="1">
        <v>0</v>
      </c>
      <c r="F130" s="1">
        <v>0</v>
      </c>
      <c r="G130" s="2">
        <f t="shared" si="0"/>
        <v>20064.128520000002</v>
      </c>
      <c r="H130" s="2">
        <f t="shared" si="1"/>
        <v>0.48999999999796273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51837.1</v>
      </c>
      <c r="D131" s="1">
        <f>'PR-RAS'!E135</f>
        <v>46159.39</v>
      </c>
      <c r="E131" s="1">
        <v>0</v>
      </c>
      <c r="F131" s="1">
        <v>0</v>
      </c>
      <c r="G131" s="2">
        <f t="shared" si="0"/>
        <v>18740.2644</v>
      </c>
      <c r="H131" s="2">
        <f t="shared" si="1"/>
        <v>0.48999999999796273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5690</v>
      </c>
      <c r="E132" s="1">
        <v>0</v>
      </c>
      <c r="F132" s="1">
        <v>0</v>
      </c>
      <c r="G132" s="2">
        <f t="shared" si="0"/>
        <v>1490.78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622297.32000000007</v>
      </c>
      <c r="D147" s="1">
        <f>'PR-RAS'!E151</f>
        <v>743189.54</v>
      </c>
      <c r="E147" s="1">
        <v>0</v>
      </c>
      <c r="F147" s="1">
        <v>0</v>
      </c>
      <c r="G147" s="2">
        <f t="shared" si="0"/>
        <v>307866.75440000003</v>
      </c>
      <c r="H147" s="2">
        <f t="shared" si="1"/>
        <v>0.78000000002793968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555644.31000000006</v>
      </c>
      <c r="D148" s="1">
        <f>'PR-RAS'!E152</f>
        <v>691790.03</v>
      </c>
      <c r="E148" s="1">
        <v>0</v>
      </c>
      <c r="F148" s="1">
        <v>0</v>
      </c>
      <c r="G148" s="2">
        <f t="shared" si="0"/>
        <v>285065.98239000002</v>
      </c>
      <c r="H148" s="2">
        <f t="shared" si="1"/>
        <v>0.34000000008381903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459933.01</v>
      </c>
      <c r="D149" s="1">
        <f>'PR-RAS'!E153</f>
        <v>573663.9</v>
      </c>
      <c r="E149" s="1">
        <v>0</v>
      </c>
      <c r="F149" s="1">
        <v>0</v>
      </c>
      <c r="G149" s="2">
        <f t="shared" si="0"/>
        <v>237874.59987999999</v>
      </c>
      <c r="H149" s="2">
        <f t="shared" si="1"/>
        <v>0.10999999998603016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459933.01</v>
      </c>
      <c r="D150" s="1">
        <f>'PR-RAS'!E154</f>
        <v>573663.9</v>
      </c>
      <c r="E150" s="1">
        <v>0</v>
      </c>
      <c r="F150" s="1">
        <v>0</v>
      </c>
      <c r="G150" s="2">
        <f t="shared" si="0"/>
        <v>239481.86069</v>
      </c>
      <c r="H150" s="2">
        <f t="shared" si="1"/>
        <v>0.10999999998603016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19808.7</v>
      </c>
      <c r="D154" s="1">
        <f>'PR-RAS'!E158</f>
        <v>23471.52</v>
      </c>
      <c r="E154" s="1">
        <v>0</v>
      </c>
      <c r="F154" s="1">
        <v>0</v>
      </c>
      <c r="G154" s="2">
        <f t="shared" si="0"/>
        <v>10213.016220000001</v>
      </c>
      <c r="H154" s="2">
        <f t="shared" si="1"/>
        <v>0.77999999999883585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75902.600000000006</v>
      </c>
      <c r="D155" s="1">
        <f>'PR-RAS'!E159</f>
        <v>94654.61</v>
      </c>
      <c r="E155" s="1">
        <v>0</v>
      </c>
      <c r="F155" s="1">
        <v>0</v>
      </c>
      <c r="G155" s="2">
        <f t="shared" si="0"/>
        <v>40842.620280000003</v>
      </c>
      <c r="H155" s="2">
        <f t="shared" si="1"/>
        <v>0.78999999999359716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75869.740000000005</v>
      </c>
      <c r="D157" s="1">
        <f>'PR-RAS'!E161</f>
        <v>94654.61</v>
      </c>
      <c r="E157" s="1">
        <v>0</v>
      </c>
      <c r="F157" s="1">
        <v>0</v>
      </c>
      <c r="G157" s="2">
        <f t="shared" si="0"/>
        <v>41367.917760000004</v>
      </c>
      <c r="H157" s="2">
        <f t="shared" si="1"/>
        <v>0.64999999999417923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32.86</v>
      </c>
      <c r="D158" s="1">
        <f>'PR-RAS'!E162</f>
        <v>0</v>
      </c>
      <c r="E158" s="1">
        <v>0</v>
      </c>
      <c r="F158" s="1">
        <v>0</v>
      </c>
      <c r="G158" s="2">
        <f t="shared" si="0"/>
        <v>5.1590199999999999</v>
      </c>
      <c r="H158" s="2">
        <f t="shared" si="1"/>
        <v>0.14000000000000057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64380.4</v>
      </c>
      <c r="D159" s="1">
        <f>'PR-RAS'!E163</f>
        <v>50059.810000000005</v>
      </c>
      <c r="E159" s="1">
        <v>0</v>
      </c>
      <c r="F159" s="1">
        <v>0</v>
      </c>
      <c r="G159" s="2">
        <f t="shared" si="0"/>
        <v>25991.003160000004</v>
      </c>
      <c r="H159" s="2">
        <f t="shared" si="1"/>
        <v>0.58999999999650754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27911.010000000002</v>
      </c>
      <c r="D160" s="1">
        <f>'PR-RAS'!E164</f>
        <v>18530.22</v>
      </c>
      <c r="E160" s="1">
        <v>0</v>
      </c>
      <c r="F160" s="1">
        <v>0</v>
      </c>
      <c r="G160" s="2">
        <f t="shared" si="0"/>
        <v>10330.460550000002</v>
      </c>
      <c r="H160" s="2">
        <f t="shared" si="1"/>
        <v>0.23000000000320142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14013.37</v>
      </c>
      <c r="D161" s="1">
        <f>'PR-RAS'!E165</f>
        <v>3424</v>
      </c>
      <c r="E161" s="1">
        <v>0</v>
      </c>
      <c r="F161" s="1">
        <v>0</v>
      </c>
      <c r="G161" s="2">
        <f t="shared" si="0"/>
        <v>3337.8192000000004</v>
      </c>
      <c r="H161" s="2">
        <f t="shared" si="1"/>
        <v>0.37000000000080036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13066.96</v>
      </c>
      <c r="D162" s="1">
        <f>'PR-RAS'!E166</f>
        <v>14222.43</v>
      </c>
      <c r="E162" s="1">
        <v>0</v>
      </c>
      <c r="F162" s="1">
        <v>0</v>
      </c>
      <c r="G162" s="2">
        <f t="shared" si="0"/>
        <v>6683.4030199999997</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781.84</v>
      </c>
      <c r="D163" s="1">
        <f>'PR-RAS'!E167</f>
        <v>827.66</v>
      </c>
      <c r="E163" s="1">
        <v>0</v>
      </c>
      <c r="F163" s="1">
        <v>0</v>
      </c>
      <c r="G163" s="2">
        <f t="shared" si="0"/>
        <v>394.81991999999997</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48.84</v>
      </c>
      <c r="D164" s="1">
        <f>'PR-RAS'!E168</f>
        <v>56.13</v>
      </c>
      <c r="E164" s="1">
        <v>0</v>
      </c>
      <c r="F164" s="1">
        <v>0</v>
      </c>
      <c r="G164" s="2">
        <f t="shared" si="0"/>
        <v>26.259300000000003</v>
      </c>
      <c r="H164" s="2">
        <f t="shared" si="1"/>
        <v>0.28999999999999915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16854.46</v>
      </c>
      <c r="D165" s="1">
        <f>'PR-RAS'!E169</f>
        <v>14330.52</v>
      </c>
      <c r="E165" s="1">
        <v>0</v>
      </c>
      <c r="F165" s="1">
        <v>0</v>
      </c>
      <c r="G165" s="2">
        <f t="shared" si="0"/>
        <v>7464.5420000000004</v>
      </c>
      <c r="H165" s="2">
        <f t="shared" si="1"/>
        <v>0.93999999999869033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4057.58</v>
      </c>
      <c r="D166" s="1">
        <f>'PR-RAS'!E170</f>
        <v>2634.39</v>
      </c>
      <c r="E166" s="1">
        <v>0</v>
      </c>
      <c r="F166" s="1">
        <v>0</v>
      </c>
      <c r="G166" s="2">
        <f t="shared" si="0"/>
        <v>1538.8494000000001</v>
      </c>
      <c r="H166" s="2">
        <f t="shared" si="1"/>
        <v>0.80999999999994543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3797.36</v>
      </c>
      <c r="D167" s="1">
        <f>'PR-RAS'!E171</f>
        <v>3372.88</v>
      </c>
      <c r="E167" s="1">
        <v>0</v>
      </c>
      <c r="F167" s="1">
        <v>0</v>
      </c>
      <c r="G167" s="2">
        <f t="shared" si="0"/>
        <v>1750.1579200000003</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7093.26</v>
      </c>
      <c r="D168" s="1">
        <f>'PR-RAS'!E172</f>
        <v>6635.81</v>
      </c>
      <c r="E168" s="1">
        <v>0</v>
      </c>
      <c r="F168" s="1">
        <v>0</v>
      </c>
      <c r="G168" s="2">
        <f t="shared" si="0"/>
        <v>3400.9349600000005</v>
      </c>
      <c r="H168" s="2">
        <f t="shared" si="1"/>
        <v>0.4499999999998181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875.07</v>
      </c>
      <c r="D169" s="1">
        <f>'PR-RAS'!E173</f>
        <v>893.96</v>
      </c>
      <c r="E169" s="1">
        <v>0</v>
      </c>
      <c r="F169" s="1">
        <v>0</v>
      </c>
      <c r="G169" s="2">
        <f t="shared" si="0"/>
        <v>447.38232000000005</v>
      </c>
      <c r="H169" s="2">
        <f t="shared" si="1"/>
        <v>0.11000000000001364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1031.19</v>
      </c>
      <c r="D170" s="1">
        <f>'PR-RAS'!E174</f>
        <v>793.48</v>
      </c>
      <c r="E170" s="1">
        <v>0</v>
      </c>
      <c r="F170" s="1">
        <v>0</v>
      </c>
      <c r="G170" s="2">
        <f t="shared" si="0"/>
        <v>442.46735000000007</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14528.060000000001</v>
      </c>
      <c r="D173" s="1">
        <f>'PR-RAS'!E177</f>
        <v>13350.85</v>
      </c>
      <c r="E173" s="1">
        <v>0</v>
      </c>
      <c r="F173" s="1">
        <v>0</v>
      </c>
      <c r="G173" s="2">
        <f t="shared" si="0"/>
        <v>7091.51872</v>
      </c>
      <c r="H173" s="2">
        <f t="shared" si="1"/>
        <v>0.21000000000094587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1206.29</v>
      </c>
      <c r="D174" s="1">
        <f>'PR-RAS'!E178</f>
        <v>766.79</v>
      </c>
      <c r="E174" s="1">
        <v>0</v>
      </c>
      <c r="F174" s="1">
        <v>0</v>
      </c>
      <c r="G174" s="2">
        <f t="shared" si="0"/>
        <v>473.99750999999992</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1838.65</v>
      </c>
      <c r="D175" s="1">
        <f>'PR-RAS'!E179</f>
        <v>918.94</v>
      </c>
      <c r="E175" s="1">
        <v>0</v>
      </c>
      <c r="F175" s="1">
        <v>0</v>
      </c>
      <c r="G175" s="2">
        <f t="shared" si="0"/>
        <v>639.71622000000002</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2604.6</v>
      </c>
      <c r="D177" s="1">
        <f>'PR-RAS'!E181</f>
        <v>2464.71</v>
      </c>
      <c r="E177" s="1">
        <v>0</v>
      </c>
      <c r="F177" s="1">
        <v>0</v>
      </c>
      <c r="G177" s="2">
        <f t="shared" si="0"/>
        <v>1325.9875199999999</v>
      </c>
      <c r="H177" s="2">
        <f t="shared" si="1"/>
        <v>0.69000000000005457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4332.38</v>
      </c>
      <c r="D178" s="1">
        <f>'PR-RAS'!E182</f>
        <v>4904.1499999999996</v>
      </c>
      <c r="E178" s="1">
        <v>0</v>
      </c>
      <c r="F178" s="1">
        <v>0</v>
      </c>
      <c r="G178" s="2">
        <f t="shared" si="0"/>
        <v>2502.9003600000001</v>
      </c>
      <c r="H178" s="2">
        <f t="shared" si="1"/>
        <v>0.52999999999974534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807.2</v>
      </c>
      <c r="D180" s="1">
        <f>'PR-RAS'!E184</f>
        <v>922.48</v>
      </c>
      <c r="E180" s="1">
        <v>0</v>
      </c>
      <c r="F180" s="1">
        <v>0</v>
      </c>
      <c r="G180" s="2">
        <f t="shared" si="0"/>
        <v>474.73663999999997</v>
      </c>
      <c r="H180" s="2">
        <f t="shared" si="1"/>
        <v>0.68000000000006366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3048.1</v>
      </c>
      <c r="D181" s="1">
        <f>'PR-RAS'!E185</f>
        <v>3050.29</v>
      </c>
      <c r="E181" s="1">
        <v>0</v>
      </c>
      <c r="F181" s="1">
        <v>0</v>
      </c>
      <c r="G181" s="2">
        <f t="shared" si="0"/>
        <v>1646.7624000000001</v>
      </c>
      <c r="H181" s="2">
        <f t="shared" si="1"/>
        <v>0.38999999999987267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690.84</v>
      </c>
      <c r="D182" s="1">
        <f>'PR-RAS'!E186</f>
        <v>323.49</v>
      </c>
      <c r="E182" s="1">
        <v>0</v>
      </c>
      <c r="F182" s="1">
        <v>0</v>
      </c>
      <c r="G182" s="2">
        <f t="shared" si="0"/>
        <v>242.14542000000003</v>
      </c>
      <c r="H182" s="2">
        <f t="shared" si="1"/>
        <v>0.64999999999997726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5086.87</v>
      </c>
      <c r="D184" s="1">
        <f>'PR-RAS'!E188</f>
        <v>3848.2200000000003</v>
      </c>
      <c r="E184" s="1">
        <v>0</v>
      </c>
      <c r="F184" s="1">
        <v>0</v>
      </c>
      <c r="G184" s="2">
        <f t="shared" si="0"/>
        <v>2339.34573</v>
      </c>
      <c r="H184" s="2">
        <f t="shared" si="1"/>
        <v>0.3500000000003638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869.24</v>
      </c>
      <c r="D185" s="1">
        <f>'PR-RAS'!E189</f>
        <v>857.77</v>
      </c>
      <c r="E185" s="1">
        <v>0</v>
      </c>
      <c r="F185" s="1">
        <v>0</v>
      </c>
      <c r="G185" s="2">
        <f t="shared" si="0"/>
        <v>475.59951999999993</v>
      </c>
      <c r="H185" s="2">
        <f t="shared" si="1"/>
        <v>0.47000000000002728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443.29</v>
      </c>
      <c r="D187" s="1">
        <f>'PR-RAS'!E191</f>
        <v>849.63</v>
      </c>
      <c r="E187" s="1">
        <v>0</v>
      </c>
      <c r="F187" s="1">
        <v>0</v>
      </c>
      <c r="G187" s="2">
        <f t="shared" si="0"/>
        <v>398.51430000000005</v>
      </c>
      <c r="H187" s="2">
        <f t="shared" si="1"/>
        <v>0.66000000000002501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74.819999999999993</v>
      </c>
      <c r="D188" s="1">
        <f>'PR-RAS'!E192</f>
        <v>80</v>
      </c>
      <c r="E188" s="1">
        <v>0</v>
      </c>
      <c r="F188" s="1">
        <v>0</v>
      </c>
      <c r="G188" s="2">
        <f t="shared" si="0"/>
        <v>43.911339999999996</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985.06</v>
      </c>
      <c r="D190" s="1">
        <f>'PR-RAS'!E194</f>
        <v>13.27</v>
      </c>
      <c r="E190" s="1">
        <v>0</v>
      </c>
      <c r="F190" s="1">
        <v>0</v>
      </c>
      <c r="G190" s="2">
        <f t="shared" si="0"/>
        <v>191.19239999999999</v>
      </c>
      <c r="H190" s="2">
        <f t="shared" si="1"/>
        <v>0.329999999999945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2714.46</v>
      </c>
      <c r="D191" s="1">
        <f>'PR-RAS'!E195</f>
        <v>2047.55</v>
      </c>
      <c r="E191" s="1">
        <v>0</v>
      </c>
      <c r="F191" s="1">
        <v>0</v>
      </c>
      <c r="G191" s="2">
        <f t="shared" si="0"/>
        <v>1293.8163999999999</v>
      </c>
      <c r="H191" s="2">
        <f t="shared" si="1"/>
        <v>0.91000000000008185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887.4</v>
      </c>
      <c r="D192" s="1">
        <f>'PR-RAS'!E196</f>
        <v>0</v>
      </c>
      <c r="E192" s="1">
        <v>0</v>
      </c>
      <c r="F192" s="1">
        <v>0</v>
      </c>
      <c r="G192" s="2">
        <f t="shared" si="0"/>
        <v>169.49340000000001</v>
      </c>
      <c r="H192" s="2">
        <f t="shared" si="1"/>
        <v>0.39999999999997726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887.4</v>
      </c>
      <c r="D206" s="1">
        <f>'PR-RAS'!E210</f>
        <v>0</v>
      </c>
      <c r="E206" s="1">
        <v>0</v>
      </c>
      <c r="F206" s="1">
        <v>0</v>
      </c>
      <c r="G206" s="2">
        <f t="shared" si="0"/>
        <v>181.91699999999997</v>
      </c>
      <c r="H206" s="2">
        <f t="shared" si="1"/>
        <v>0.39999999999997726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887.4</v>
      </c>
      <c r="D209" s="1">
        <f>'PR-RAS'!E213</f>
        <v>0</v>
      </c>
      <c r="E209" s="1">
        <v>0</v>
      </c>
      <c r="F209" s="1">
        <v>0</v>
      </c>
      <c r="G209" s="2">
        <f t="shared" si="0"/>
        <v>184.57919999999999</v>
      </c>
      <c r="H209" s="2">
        <f t="shared" si="1"/>
        <v>0.39999999999997726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1385.21</v>
      </c>
      <c r="D259" s="1">
        <f>'PR-RAS'!E263</f>
        <v>1339.7</v>
      </c>
      <c r="E259" s="1">
        <v>0</v>
      </c>
      <c r="F259" s="1">
        <v>0</v>
      </c>
      <c r="G259" s="2">
        <f t="shared" si="0"/>
        <v>1048.66938</v>
      </c>
      <c r="H259" s="2">
        <f t="shared" si="1"/>
        <v>0.50999999999999091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1385.21</v>
      </c>
      <c r="D260" s="1">
        <f>'PR-RAS'!E264</f>
        <v>1339.7</v>
      </c>
      <c r="E260" s="1">
        <v>0</v>
      </c>
      <c r="F260" s="1">
        <v>0</v>
      </c>
      <c r="G260" s="2">
        <f t="shared" si="0"/>
        <v>1052.7339900000002</v>
      </c>
      <c r="H260" s="2">
        <f t="shared" si="1"/>
        <v>0.50999999999999091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1385.21</v>
      </c>
      <c r="D262" s="1">
        <f>'PR-RAS'!E266</f>
        <v>1339.7</v>
      </c>
      <c r="E262" s="1">
        <v>0</v>
      </c>
      <c r="F262" s="1">
        <v>0</v>
      </c>
      <c r="G262" s="2">
        <f t="shared" si="0"/>
        <v>1060.86321</v>
      </c>
      <c r="H262" s="2">
        <f t="shared" si="1"/>
        <v>0.50999999999999091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622297.32000000007</v>
      </c>
      <c r="D285" s="1">
        <f>'PR-RAS'!E289</f>
        <v>743189.54</v>
      </c>
      <c r="E285" s="1">
        <v>0</v>
      </c>
      <c r="F285" s="1">
        <v>0</v>
      </c>
      <c r="G285" s="2">
        <f t="shared" si="8"/>
        <v>598864.0976000001</v>
      </c>
      <c r="H285" s="2">
        <f t="shared" si="9"/>
        <v>0.78000000002793968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3176.6500000000233</v>
      </c>
      <c r="E286" s="1">
        <v>0</v>
      </c>
      <c r="F286" s="1">
        <v>0</v>
      </c>
      <c r="G286" s="2">
        <f t="shared" si="8"/>
        <v>1810.6905000000131</v>
      </c>
      <c r="H286" s="2">
        <f t="shared" si="9"/>
        <v>0.34999999997671694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11802.510000000126</v>
      </c>
      <c r="D287" s="1">
        <f>'PR-RAS'!E291</f>
        <v>0</v>
      </c>
      <c r="E287" s="1">
        <v>0</v>
      </c>
      <c r="F287" s="1">
        <v>0</v>
      </c>
      <c r="G287" s="2">
        <f t="shared" si="8"/>
        <v>3375.5178600000359</v>
      </c>
      <c r="H287" s="2">
        <f t="shared" si="9"/>
        <v>0.48999999987427145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9008.6200000000008</v>
      </c>
      <c r="D288" s="1">
        <f>'PR-RAS'!E292</f>
        <v>3851.14</v>
      </c>
      <c r="E288" s="1">
        <v>0</v>
      </c>
      <c r="F288" s="1">
        <v>0</v>
      </c>
      <c r="G288" s="2">
        <f t="shared" si="8"/>
        <v>4796.0282999999999</v>
      </c>
      <c r="H288" s="2">
        <f t="shared" si="9"/>
        <v>0.51999999999907232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149.31</v>
      </c>
      <c r="D290" s="1">
        <f>'PR-RAS'!E294</f>
        <v>149.31</v>
      </c>
      <c r="E290" s="1">
        <v>0</v>
      </c>
      <c r="F290" s="1">
        <v>0</v>
      </c>
      <c r="G290" s="2">
        <f t="shared" si="8"/>
        <v>129.45176999999998</v>
      </c>
      <c r="H290" s="2">
        <f t="shared" si="9"/>
        <v>0.62000000000000455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149.31</v>
      </c>
      <c r="D291" s="1">
        <f>'PR-RAS'!E295</f>
        <v>149.31</v>
      </c>
      <c r="E291" s="1">
        <v>0</v>
      </c>
      <c r="F291" s="1">
        <v>0</v>
      </c>
      <c r="G291" s="2">
        <f t="shared" si="8"/>
        <v>129.8997</v>
      </c>
      <c r="H291" s="2">
        <f t="shared" si="9"/>
        <v>0.62000000000000455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93.28</v>
      </c>
      <c r="D293" s="1">
        <f>'PR-RAS'!E298</f>
        <v>47.17</v>
      </c>
      <c r="E293" s="1">
        <v>0</v>
      </c>
      <c r="F293" s="1">
        <v>0</v>
      </c>
      <c r="G293" s="2">
        <f t="shared" si="8"/>
        <v>54.785039999999995</v>
      </c>
      <c r="H293" s="2">
        <f t="shared" si="9"/>
        <v>0.45000000000000284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93.28</v>
      </c>
      <c r="D306" s="1">
        <f>'PR-RAS'!E311</f>
        <v>47.17</v>
      </c>
      <c r="E306" s="1">
        <v>0</v>
      </c>
      <c r="F306" s="1">
        <v>0</v>
      </c>
      <c r="G306" s="2">
        <f t="shared" si="8"/>
        <v>57.2241</v>
      </c>
      <c r="H306" s="2">
        <f t="shared" si="9"/>
        <v>0.45000000000000284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93.28</v>
      </c>
      <c r="D307" s="1">
        <f>'PR-RAS'!E312</f>
        <v>47.17</v>
      </c>
      <c r="E307" s="1">
        <v>0</v>
      </c>
      <c r="F307" s="1">
        <v>0</v>
      </c>
      <c r="G307" s="2">
        <f t="shared" si="8"/>
        <v>57.411720000000003</v>
      </c>
      <c r="H307" s="2">
        <f t="shared" si="9"/>
        <v>0.45000000000000284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93.28</v>
      </c>
      <c r="D308" s="1">
        <f>'PR-RAS'!E313</f>
        <v>47.17</v>
      </c>
      <c r="E308" s="1">
        <v>0</v>
      </c>
      <c r="F308" s="1">
        <v>0</v>
      </c>
      <c r="G308" s="2">
        <f t="shared" si="8"/>
        <v>57.599339999999998</v>
      </c>
      <c r="H308" s="2">
        <f t="shared" si="9"/>
        <v>0.45000000000000284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633.75</v>
      </c>
      <c r="D345" s="1">
        <f>'PR-RAS'!E350</f>
        <v>5690</v>
      </c>
      <c r="E345" s="1">
        <v>0</v>
      </c>
      <c r="F345" s="1">
        <v>0</v>
      </c>
      <c r="G345" s="2">
        <f t="shared" si="8"/>
        <v>4132.7299999999996</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633.75</v>
      </c>
      <c r="D358" s="1">
        <f>'PR-RAS'!E363</f>
        <v>5690</v>
      </c>
      <c r="E358" s="1">
        <v>0</v>
      </c>
      <c r="F358" s="1">
        <v>0</v>
      </c>
      <c r="G358" s="2">
        <f t="shared" si="8"/>
        <v>4288.9087499999996</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633.75</v>
      </c>
      <c r="D364" s="1">
        <f>'PR-RAS'!E369</f>
        <v>5690</v>
      </c>
      <c r="E364" s="1">
        <v>0</v>
      </c>
      <c r="F364" s="1">
        <v>0</v>
      </c>
      <c r="G364" s="2">
        <f t="shared" si="8"/>
        <v>4360.99125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236.25</v>
      </c>
      <c r="D365" s="1">
        <f>'PR-RAS'!E370</f>
        <v>710</v>
      </c>
      <c r="E365" s="1">
        <v>0</v>
      </c>
      <c r="F365" s="1">
        <v>0</v>
      </c>
      <c r="G365" s="2">
        <f t="shared" si="8"/>
        <v>602.875</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4980</v>
      </c>
      <c r="E367" s="1">
        <v>0</v>
      </c>
      <c r="F367" s="1">
        <v>0</v>
      </c>
      <c r="G367" s="2">
        <f t="shared" si="8"/>
        <v>3645.36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397.5</v>
      </c>
      <c r="D369" s="1">
        <f>'PR-RAS'!E374</f>
        <v>0</v>
      </c>
      <c r="E369" s="1">
        <v>0</v>
      </c>
      <c r="F369" s="1">
        <v>0</v>
      </c>
      <c r="G369" s="2">
        <f t="shared" si="8"/>
        <v>146.28</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540.47</v>
      </c>
      <c r="D403" s="1">
        <f>'PR-RAS'!E408</f>
        <v>5642.83</v>
      </c>
      <c r="E403" s="1">
        <v>0</v>
      </c>
      <c r="F403" s="1">
        <v>0</v>
      </c>
      <c r="G403" s="2">
        <f t="shared" si="8"/>
        <v>4754.1042600000001</v>
      </c>
      <c r="H403" s="2">
        <f t="shared" si="9"/>
        <v>0.64000000000010004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610588.09</v>
      </c>
      <c r="D407" s="1">
        <f>'PR-RAS'!E412</f>
        <v>746413.3600000001</v>
      </c>
      <c r="E407" s="1">
        <v>0</v>
      </c>
      <c r="F407" s="1">
        <v>0</v>
      </c>
      <c r="G407" s="2">
        <f t="shared" si="8"/>
        <v>853986.41286000004</v>
      </c>
      <c r="H407" s="2">
        <f t="shared" si="9"/>
        <v>0.45000000006984919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622931.07000000007</v>
      </c>
      <c r="D408" s="1">
        <f>'PR-RAS'!E413</f>
        <v>748879.54</v>
      </c>
      <c r="E408" s="1">
        <v>0</v>
      </c>
      <c r="F408" s="1">
        <v>0</v>
      </c>
      <c r="G408" s="2">
        <f t="shared" si="8"/>
        <v>863120.89105000009</v>
      </c>
      <c r="H408" s="2">
        <f t="shared" si="9"/>
        <v>0.53000000002793968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12342.980000000098</v>
      </c>
      <c r="D410" s="1">
        <f>'PR-RAS'!E415</f>
        <v>2466.1799999999348</v>
      </c>
      <c r="E410" s="1">
        <v>0</v>
      </c>
      <c r="F410" s="1">
        <v>0</v>
      </c>
      <c r="G410" s="2">
        <f t="shared" si="8"/>
        <v>7065.6140599999862</v>
      </c>
      <c r="H410" s="2">
        <f t="shared" si="9"/>
        <v>0.19999999983701855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9008.6200000000008</v>
      </c>
      <c r="D411" s="1">
        <f>'PR-RAS'!E416</f>
        <v>3851.14</v>
      </c>
      <c r="E411" s="1">
        <v>0</v>
      </c>
      <c r="F411" s="1">
        <v>0</v>
      </c>
      <c r="G411" s="2">
        <f t="shared" si="8"/>
        <v>6851.4690000000001</v>
      </c>
      <c r="H411" s="2">
        <f t="shared" si="9"/>
        <v>0.51999999999907232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149.31</v>
      </c>
      <c r="D413" s="1">
        <f>'PR-RAS'!E418</f>
        <v>149.31</v>
      </c>
      <c r="E413" s="1">
        <v>0</v>
      </c>
      <c r="F413" s="1">
        <v>0</v>
      </c>
      <c r="G413" s="2">
        <f t="shared" si="8"/>
        <v>184.54715999999999</v>
      </c>
      <c r="H413" s="2">
        <f t="shared" si="9"/>
        <v>0.62000000000000455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610588.09</v>
      </c>
      <c r="D633" s="1">
        <f>'PR-RAS'!E639</f>
        <v>746413.3600000001</v>
      </c>
      <c r="E633" s="1">
        <v>0</v>
      </c>
      <c r="F633" s="1">
        <v>0</v>
      </c>
      <c r="G633" s="2">
        <f t="shared" si="10"/>
        <v>1329358.15992</v>
      </c>
      <c r="H633" s="2">
        <f t="shared" si="11"/>
        <v>0.45000000006984919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622931.07000000007</v>
      </c>
      <c r="D634" s="1">
        <f>'PR-RAS'!E640</f>
        <v>748879.54</v>
      </c>
      <c r="E634" s="1">
        <v>0</v>
      </c>
      <c r="F634" s="1">
        <v>0</v>
      </c>
      <c r="G634" s="2">
        <f t="shared" si="10"/>
        <v>1342396.8649500003</v>
      </c>
      <c r="H634" s="2">
        <f t="shared" si="11"/>
        <v>0.53000000002793968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12342.980000000098</v>
      </c>
      <c r="D636" s="1">
        <f>'PR-RAS'!E642</f>
        <v>2466.1799999999348</v>
      </c>
      <c r="E636" s="1">
        <v>0</v>
      </c>
      <c r="F636" s="1">
        <v>0</v>
      </c>
      <c r="G636" s="2">
        <f t="shared" si="10"/>
        <v>10969.840899999979</v>
      </c>
      <c r="H636" s="2">
        <f t="shared" si="11"/>
        <v>0.19999999983701855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9008.6200000000008</v>
      </c>
      <c r="D637" s="1">
        <f>'PR-RAS'!E643</f>
        <v>3851.14</v>
      </c>
      <c r="E637" s="1">
        <v>0</v>
      </c>
      <c r="F637" s="1">
        <v>0</v>
      </c>
      <c r="G637" s="2">
        <f t="shared" si="10"/>
        <v>10628.1324</v>
      </c>
      <c r="H637" s="2">
        <f t="shared" si="11"/>
        <v>0.51999999999907232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1384.9600000000651</v>
      </c>
      <c r="E639" s="1">
        <v>0</v>
      </c>
      <c r="F639" s="1">
        <v>0</v>
      </c>
      <c r="G639" s="2">
        <f t="shared" si="10"/>
        <v>1767.2089600000832</v>
      </c>
      <c r="H639" s="2">
        <f t="shared" si="11"/>
        <v>3.9999999934934749E-2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3334.360000000097</v>
      </c>
      <c r="D640" s="1">
        <f>'PR-RAS'!E646</f>
        <v>0</v>
      </c>
      <c r="E640" s="1">
        <v>0</v>
      </c>
      <c r="F640" s="1">
        <v>0</v>
      </c>
      <c r="G640" s="2">
        <f t="shared" si="10"/>
        <v>2130.6560400000621</v>
      </c>
      <c r="H640" s="2">
        <f t="shared" si="11"/>
        <v>0.36000000009698851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99006.69</v>
      </c>
      <c r="D641" s="1">
        <f>'PR-RAS'!E647</f>
        <v>122985.25</v>
      </c>
      <c r="E641" s="1">
        <v>0</v>
      </c>
      <c r="F641" s="1">
        <v>0</v>
      </c>
      <c r="G641" s="2">
        <f t="shared" si="10"/>
        <v>220785.40160000001</v>
      </c>
      <c r="H641" s="2">
        <f t="shared" si="11"/>
        <v>0.55999999999767169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57</v>
      </c>
      <c r="E647" s="1">
        <v>0</v>
      </c>
      <c r="F647" s="1">
        <v>0</v>
      </c>
      <c r="G647" s="2">
        <f t="shared" si="10"/>
        <v>111.75800000000001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49</v>
      </c>
      <c r="E649" s="1">
        <v>0</v>
      </c>
      <c r="F649" s="1">
        <v>0</v>
      </c>
      <c r="G649" s="2">
        <f t="shared" si="10"/>
        <v>95.903999999999996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557526.6</v>
      </c>
      <c r="D668" s="1">
        <f>'PR-RAS'!E675</f>
        <v>692817.22</v>
      </c>
      <c r="E668" s="1">
        <v>0</v>
      </c>
      <c r="F668" s="1">
        <v>0</v>
      </c>
      <c r="G668" s="2">
        <f t="shared" si="10"/>
        <v>1296088.41368</v>
      </c>
      <c r="H668" s="2">
        <f t="shared" si="11"/>
        <v>0.61999999999534339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2174.4699999999998</v>
      </c>
      <c r="D710" s="1">
        <f>'PR-RAS'!E717</f>
        <v>662.16</v>
      </c>
      <c r="E710" s="1">
        <v>0</v>
      </c>
      <c r="F710" s="1">
        <v>0</v>
      </c>
      <c r="G710" s="2">
        <f t="shared" si="10"/>
        <v>2480.6421099999998</v>
      </c>
      <c r="H710" s="2">
        <f t="shared" si="11"/>
        <v>0.62999999999976808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13066.96</v>
      </c>
      <c r="D711" s="1">
        <f>'PR-RAS'!E718</f>
        <v>14222.43</v>
      </c>
      <c r="E711" s="1">
        <v>0</v>
      </c>
      <c r="F711" s="1">
        <v>0</v>
      </c>
      <c r="G711" s="2">
        <f t="shared" si="10"/>
        <v>29473.392199999998</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110860.74</v>
      </c>
      <c r="D1480" s="6"/>
      <c r="E1480" s="6">
        <v>0</v>
      </c>
      <c r="F1480" s="6">
        <v>0</v>
      </c>
      <c r="G1480" s="7">
        <f t="shared" ref="G1480:G1580" si="34">B1480/1000*C1480</f>
        <v>110.86074000000001</v>
      </c>
      <c r="H1480" s="7">
        <f t="shared" ref="H1480:H1580" si="35">ABS(C1480-ROUND(C1480,0))</f>
        <v>0.25999999999476131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770778.78999999992</v>
      </c>
      <c r="D1481" s="1">
        <v>0</v>
      </c>
      <c r="E1481" s="1">
        <v>0</v>
      </c>
      <c r="F1481" s="1">
        <v>0</v>
      </c>
      <c r="G1481" s="2">
        <f t="shared" si="34"/>
        <v>1541.5575799999999</v>
      </c>
      <c r="H1481" s="2">
        <f t="shared" si="35"/>
        <v>0.21000000007916242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765088.78999999992</v>
      </c>
      <c r="D1483" s="1">
        <v>0</v>
      </c>
      <c r="E1483" s="1">
        <v>0</v>
      </c>
      <c r="F1483" s="1">
        <v>0</v>
      </c>
      <c r="G1483" s="2">
        <f t="shared" si="34"/>
        <v>3060.3551599999996</v>
      </c>
      <c r="H1483" s="2">
        <f t="shared" si="35"/>
        <v>0.21000000007916242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711680.52</v>
      </c>
      <c r="D1484" s="1">
        <v>0</v>
      </c>
      <c r="E1484" s="1">
        <v>0</v>
      </c>
      <c r="F1484" s="1">
        <v>0</v>
      </c>
      <c r="G1484" s="2">
        <f t="shared" si="34"/>
        <v>3558.4026000000003</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50455.32</v>
      </c>
      <c r="D1485" s="1">
        <v>0</v>
      </c>
      <c r="E1485" s="1">
        <v>0</v>
      </c>
      <c r="F1485" s="1">
        <v>0</v>
      </c>
      <c r="G1485" s="2">
        <f t="shared" si="34"/>
        <v>302.73192</v>
      </c>
      <c r="H1485" s="2">
        <f t="shared" si="35"/>
        <v>0.31999999999970896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2952.95</v>
      </c>
      <c r="D1491" s="1">
        <v>0</v>
      </c>
      <c r="E1491" s="1">
        <v>0</v>
      </c>
      <c r="F1491" s="1">
        <v>0</v>
      </c>
      <c r="G1491" s="2">
        <f t="shared" si="34"/>
        <v>35.435400000000001</v>
      </c>
      <c r="H1491" s="2">
        <f t="shared" si="35"/>
        <v>5.0000000000181899E-2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5690</v>
      </c>
      <c r="D1492" s="1">
        <v>0</v>
      </c>
      <c r="E1492" s="1">
        <v>0</v>
      </c>
      <c r="F1492" s="1">
        <v>0</v>
      </c>
      <c r="G1492" s="2">
        <f t="shared" si="34"/>
        <v>73.97</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755807.17</v>
      </c>
      <c r="D1499" s="1">
        <v>0</v>
      </c>
      <c r="E1499" s="1">
        <v>0</v>
      </c>
      <c r="F1499" s="1">
        <v>0</v>
      </c>
      <c r="G1499" s="2">
        <f t="shared" si="34"/>
        <v>15116.143400000001</v>
      </c>
      <c r="H1499" s="2">
        <f t="shared" si="35"/>
        <v>0.17000000004190952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750117.17</v>
      </c>
      <c r="D1501" s="1">
        <v>0</v>
      </c>
      <c r="E1501" s="1">
        <v>0</v>
      </c>
      <c r="F1501" s="1">
        <v>0</v>
      </c>
      <c r="G1501" s="2">
        <f t="shared" si="34"/>
        <v>16502.577740000001</v>
      </c>
      <c r="H1501" s="2">
        <f t="shared" si="35"/>
        <v>0.17000000004190952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693544.26</v>
      </c>
      <c r="D1502" s="1">
        <v>0</v>
      </c>
      <c r="E1502" s="1">
        <v>0</v>
      </c>
      <c r="F1502" s="1">
        <v>0</v>
      </c>
      <c r="G1502" s="2">
        <f t="shared" si="34"/>
        <v>15951.517980000001</v>
      </c>
      <c r="H1502" s="2">
        <f t="shared" si="35"/>
        <v>0.26000000000931323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47919</v>
      </c>
      <c r="D1503" s="1">
        <v>0</v>
      </c>
      <c r="E1503" s="1">
        <v>0</v>
      </c>
      <c r="F1503" s="1">
        <v>0</v>
      </c>
      <c r="G1503" s="2">
        <f t="shared" si="34"/>
        <v>1150.056</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8653.91</v>
      </c>
      <c r="D1509" s="1">
        <v>0</v>
      </c>
      <c r="E1509" s="1">
        <v>0</v>
      </c>
      <c r="F1509" s="1">
        <v>0</v>
      </c>
      <c r="G1509" s="2">
        <f t="shared" si="34"/>
        <v>259.6173</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5690</v>
      </c>
      <c r="D1510" s="1">
        <v>0</v>
      </c>
      <c r="E1510" s="1">
        <v>0</v>
      </c>
      <c r="F1510" s="1">
        <v>0</v>
      </c>
      <c r="G1510" s="2">
        <f t="shared" si="34"/>
        <v>176.39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125832.35999999987</v>
      </c>
      <c r="D1517" s="1">
        <v>0</v>
      </c>
      <c r="E1517" s="1">
        <v>0</v>
      </c>
      <c r="F1517" s="1">
        <v>0</v>
      </c>
      <c r="G1517" s="2">
        <f t="shared" si="34"/>
        <v>4781.6296799999946</v>
      </c>
      <c r="H1517" s="2">
        <f t="shared" si="35"/>
        <v>0.35999999986961484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125832.36</v>
      </c>
      <c r="D1576" s="1">
        <v>0</v>
      </c>
      <c r="E1576" s="1">
        <v>0</v>
      </c>
      <c r="F1576" s="1">
        <v>0</v>
      </c>
      <c r="G1576" s="2">
        <f t="shared" si="34"/>
        <v>12205.73892</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125832.36</v>
      </c>
      <c r="D1578" s="1">
        <v>0</v>
      </c>
      <c r="E1578" s="1">
        <v>0</v>
      </c>
      <c r="F1578" s="1">
        <v>0</v>
      </c>
      <c r="G1578" s="2">
        <f t="shared" si="34"/>
        <v>12457.40364</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18768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610494.80999999994</v>
      </c>
      <c r="I16" s="170">
        <f>'PR-RAS'!E6</f>
        <v>746366.19000000006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622297.32000000007</v>
      </c>
      <c r="I17" s="170">
        <f>'PR-RAS'!E151</f>
        <v>743189.54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1384.9600000000651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3334.360000000097</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110860.74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125832.35999999987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125832.36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34" zoomScaleNormal="100"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610494.80999999994</v>
      </c>
      <c r="E6" s="51">
        <f>E7+E44+E50+E82+E106+E124+E133+E139</f>
        <v>746366.19000000006</v>
      </c>
      <c r="F6" s="52">
        <f t="shared" ref="F6:F131" si="0">IF(D6&lt;&gt;0,IF(E6/D6&gt;=100,"&gt;&gt;100",E6/D6*100),"-")</f>
        <v>122.25594350261555</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557562.78999999992</v>
      </c>
      <c r="E50" s="51">
        <f>E51+E54+E59+E62+E65+E68+E71+E74+E77</f>
        <v>693391.99</v>
      </c>
      <c r="F50" s="52">
        <f t="shared" si="0"/>
        <v>124.3612383100386</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557526.6</v>
      </c>
      <c r="E68" s="51">
        <f t="shared" si="15"/>
        <v>692817.22</v>
      </c>
      <c r="F68" s="52">
        <f t="shared" si="0"/>
        <v>124.26621797058652</v>
      </c>
    </row>
    <row r="69" spans="1:6" ht="12.75" customHeight="1" x14ac:dyDescent="0.2">
      <c r="A69" s="53" t="s">
        <v>183</v>
      </c>
      <c r="B69" s="85" t="s">
        <v>184</v>
      </c>
      <c r="C69" s="50" t="s">
        <v>183</v>
      </c>
      <c r="D69" s="242">
        <v>557526.6</v>
      </c>
      <c r="E69" s="242">
        <v>692817.22</v>
      </c>
      <c r="F69" s="52">
        <f t="shared" si="0"/>
        <v>124.26621797058652</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36.19</v>
      </c>
      <c r="E77" s="51">
        <f t="shared" si="18"/>
        <v>574.77</v>
      </c>
      <c r="F77" s="52">
        <f t="shared" si="0"/>
        <v>1588.2011605415862</v>
      </c>
    </row>
    <row r="78" spans="1:6" ht="12.75" customHeight="1" x14ac:dyDescent="0.2">
      <c r="A78" s="53">
        <v>6391</v>
      </c>
      <c r="B78" s="85" t="s">
        <v>201</v>
      </c>
      <c r="C78" s="50" t="s">
        <v>202</v>
      </c>
      <c r="D78" s="242">
        <v>36.19</v>
      </c>
      <c r="E78" s="242">
        <v>79.510000000000005</v>
      </c>
      <c r="F78" s="52">
        <f t="shared" si="0"/>
        <v>219.70157502072399</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v>495.26</v>
      </c>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159.24</v>
      </c>
      <c r="E106" s="51">
        <f t="shared" si="23"/>
        <v>0</v>
      </c>
      <c r="F106" s="52">
        <f t="shared" si="0"/>
        <v>0</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159.24</v>
      </c>
      <c r="E112" s="51">
        <f t="shared" si="25"/>
        <v>0</v>
      </c>
      <c r="F112" s="52">
        <f t="shared" si="0"/>
        <v>0</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159.24</v>
      </c>
      <c r="E117" s="242"/>
      <c r="F117" s="52">
        <f t="shared" si="0"/>
        <v>0</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935.68</v>
      </c>
      <c r="E124" s="51">
        <f t="shared" si="27"/>
        <v>1124.81</v>
      </c>
      <c r="F124" s="52">
        <f t="shared" si="0"/>
        <v>120.21310704514363</v>
      </c>
    </row>
    <row r="125" spans="1:6" ht="12.75" customHeight="1" x14ac:dyDescent="0.2">
      <c r="A125" s="53">
        <v>661</v>
      </c>
      <c r="B125" s="86" t="s">
        <v>295</v>
      </c>
      <c r="C125" s="50" t="s">
        <v>296</v>
      </c>
      <c r="D125" s="51">
        <f t="shared" ref="D125:E125" si="28">SUM(D126:D127)</f>
        <v>935.68</v>
      </c>
      <c r="E125" s="51">
        <f t="shared" si="28"/>
        <v>1124.81</v>
      </c>
      <c r="F125" s="52">
        <f t="shared" si="0"/>
        <v>120.21310704514363</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935.68</v>
      </c>
      <c r="E127" s="242">
        <v>1124.81</v>
      </c>
      <c r="F127" s="52">
        <f t="shared" si="0"/>
        <v>120.21310704514363</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51837.1</v>
      </c>
      <c r="E133" s="51">
        <f t="shared" si="30"/>
        <v>51849.39</v>
      </c>
      <c r="F133" s="52">
        <f t="shared" ref="F133:F223" si="31">IF(D133&lt;&gt;0,IF(E133/D133&gt;=100,"&gt;&gt;100",E133/D133*100),"-")</f>
        <v>100.0237088880358</v>
      </c>
    </row>
    <row r="134" spans="1:6" ht="24" x14ac:dyDescent="0.2">
      <c r="A134" s="53">
        <v>671</v>
      </c>
      <c r="B134" s="232" t="s">
        <v>313</v>
      </c>
      <c r="C134" s="50" t="s">
        <v>314</v>
      </c>
      <c r="D134" s="51">
        <f t="shared" ref="D134:E134" si="32">SUM(D135:D137)</f>
        <v>51837.1</v>
      </c>
      <c r="E134" s="51">
        <f t="shared" si="32"/>
        <v>51849.39</v>
      </c>
      <c r="F134" s="52">
        <f t="shared" si="31"/>
        <v>100.0237088880358</v>
      </c>
    </row>
    <row r="135" spans="1:6" ht="12.75" customHeight="1" x14ac:dyDescent="0.2">
      <c r="A135" s="53">
        <v>6711</v>
      </c>
      <c r="B135" s="85" t="s">
        <v>315</v>
      </c>
      <c r="C135" s="50" t="s">
        <v>316</v>
      </c>
      <c r="D135" s="242">
        <v>51837.1</v>
      </c>
      <c r="E135" s="242">
        <v>46159.39</v>
      </c>
      <c r="F135" s="52">
        <f t="shared" si="31"/>
        <v>89.047014589936552</v>
      </c>
    </row>
    <row r="136" spans="1:6" ht="24" x14ac:dyDescent="0.2">
      <c r="A136" s="53">
        <v>6712</v>
      </c>
      <c r="B136" s="232" t="s">
        <v>317</v>
      </c>
      <c r="C136" s="50" t="s">
        <v>318</v>
      </c>
      <c r="D136" s="242">
        <v>0</v>
      </c>
      <c r="E136" s="242">
        <v>5690</v>
      </c>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622297.32000000007</v>
      </c>
      <c r="E151" s="51">
        <f t="shared" si="35"/>
        <v>743189.54</v>
      </c>
      <c r="F151" s="52">
        <f t="shared" si="31"/>
        <v>119.42676211428966</v>
      </c>
    </row>
    <row r="152" spans="1:6" ht="12.75" customHeight="1" x14ac:dyDescent="0.2">
      <c r="A152" s="53">
        <v>31</v>
      </c>
      <c r="B152" s="85" t="s">
        <v>348</v>
      </c>
      <c r="C152" s="50" t="s">
        <v>34</v>
      </c>
      <c r="D152" s="51">
        <f t="shared" ref="D152:E152" si="36">D153+D158+D159</f>
        <v>555644.31000000006</v>
      </c>
      <c r="E152" s="51">
        <f t="shared" si="36"/>
        <v>691790.03</v>
      </c>
      <c r="F152" s="52">
        <f t="shared" si="31"/>
        <v>124.5023151591348</v>
      </c>
    </row>
    <row r="153" spans="1:6" ht="12.75" customHeight="1" x14ac:dyDescent="0.2">
      <c r="A153" s="53">
        <v>311</v>
      </c>
      <c r="B153" s="85" t="s">
        <v>349</v>
      </c>
      <c r="C153" s="50" t="s">
        <v>350</v>
      </c>
      <c r="D153" s="51">
        <f t="shared" ref="D153:E153" si="37">SUM(D154:D157)</f>
        <v>459933.01</v>
      </c>
      <c r="E153" s="51">
        <f t="shared" si="37"/>
        <v>573663.9</v>
      </c>
      <c r="F153" s="52">
        <f t="shared" si="31"/>
        <v>124.72770762855225</v>
      </c>
    </row>
    <row r="154" spans="1:6" ht="12.75" customHeight="1" x14ac:dyDescent="0.2">
      <c r="A154" s="53">
        <v>3111</v>
      </c>
      <c r="B154" s="85" t="s">
        <v>351</v>
      </c>
      <c r="C154" s="50" t="s">
        <v>352</v>
      </c>
      <c r="D154" s="242">
        <v>459933.01</v>
      </c>
      <c r="E154" s="242">
        <v>573663.9</v>
      </c>
      <c r="F154" s="52">
        <f t="shared" si="31"/>
        <v>124.72770762855225</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19808.7</v>
      </c>
      <c r="E158" s="242">
        <v>23471.52</v>
      </c>
      <c r="F158" s="52">
        <f t="shared" si="31"/>
        <v>118.49096609065712</v>
      </c>
    </row>
    <row r="159" spans="1:6" ht="12.75" customHeight="1" x14ac:dyDescent="0.2">
      <c r="A159" s="53">
        <v>313</v>
      </c>
      <c r="B159" s="85" t="s">
        <v>361</v>
      </c>
      <c r="C159" s="50" t="s">
        <v>362</v>
      </c>
      <c r="D159" s="51">
        <f t="shared" ref="D159:E159" si="38">SUM(D160:D162)</f>
        <v>75902.600000000006</v>
      </c>
      <c r="E159" s="51">
        <f t="shared" si="38"/>
        <v>94654.61</v>
      </c>
      <c r="F159" s="52">
        <f t="shared" si="31"/>
        <v>124.70535923670599</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75869.740000000005</v>
      </c>
      <c r="E161" s="242">
        <v>94654.61</v>
      </c>
      <c r="F161" s="52">
        <f t="shared" si="31"/>
        <v>124.75937046838436</v>
      </c>
    </row>
    <row r="162" spans="1:6" ht="12.75" customHeight="1" x14ac:dyDescent="0.2">
      <c r="A162" s="53">
        <v>3133</v>
      </c>
      <c r="B162" s="85" t="s">
        <v>366</v>
      </c>
      <c r="C162" s="50" t="s">
        <v>367</v>
      </c>
      <c r="D162" s="242">
        <v>32.86</v>
      </c>
      <c r="E162" s="242"/>
      <c r="F162" s="52">
        <f t="shared" si="31"/>
        <v>0</v>
      </c>
    </row>
    <row r="163" spans="1:6" ht="12.75" customHeight="1" x14ac:dyDescent="0.2">
      <c r="A163" s="53">
        <v>32</v>
      </c>
      <c r="B163" s="85" t="s">
        <v>368</v>
      </c>
      <c r="C163" s="50" t="s">
        <v>369</v>
      </c>
      <c r="D163" s="51">
        <f t="shared" ref="D163:E163" si="39">D164+D169+D177+D187+D188</f>
        <v>64380.4</v>
      </c>
      <c r="E163" s="51">
        <f t="shared" si="39"/>
        <v>50059.810000000005</v>
      </c>
      <c r="F163" s="52">
        <f t="shared" si="31"/>
        <v>77.756289181179369</v>
      </c>
    </row>
    <row r="164" spans="1:6" ht="12.75" customHeight="1" x14ac:dyDescent="0.2">
      <c r="A164" s="53">
        <v>321</v>
      </c>
      <c r="B164" s="85" t="s">
        <v>370</v>
      </c>
      <c r="C164" s="50" t="s">
        <v>371</v>
      </c>
      <c r="D164" s="51">
        <f t="shared" ref="D164:E164" si="40">SUM(D165:D168)</f>
        <v>27911.010000000002</v>
      </c>
      <c r="E164" s="51">
        <f t="shared" si="40"/>
        <v>18530.22</v>
      </c>
      <c r="F164" s="52">
        <f t="shared" si="31"/>
        <v>66.390359933230641</v>
      </c>
    </row>
    <row r="165" spans="1:6" ht="12.75" customHeight="1" x14ac:dyDescent="0.2">
      <c r="A165" s="53">
        <v>3211</v>
      </c>
      <c r="B165" s="85" t="s">
        <v>372</v>
      </c>
      <c r="C165" s="50" t="s">
        <v>373</v>
      </c>
      <c r="D165" s="242">
        <v>14013.37</v>
      </c>
      <c r="E165" s="242">
        <v>3424</v>
      </c>
      <c r="F165" s="52">
        <f t="shared" si="31"/>
        <v>24.433808569958547</v>
      </c>
    </row>
    <row r="166" spans="1:6" ht="12.75" customHeight="1" x14ac:dyDescent="0.2">
      <c r="A166" s="53">
        <v>3212</v>
      </c>
      <c r="B166" s="85" t="s">
        <v>374</v>
      </c>
      <c r="C166" s="50" t="s">
        <v>375</v>
      </c>
      <c r="D166" s="242">
        <v>13066.96</v>
      </c>
      <c r="E166" s="242">
        <v>14222.43</v>
      </c>
      <c r="F166" s="52">
        <f t="shared" si="31"/>
        <v>108.84268414382534</v>
      </c>
    </row>
    <row r="167" spans="1:6" ht="12.75" customHeight="1" x14ac:dyDescent="0.2">
      <c r="A167" s="53">
        <v>3213</v>
      </c>
      <c r="B167" s="85" t="s">
        <v>376</v>
      </c>
      <c r="C167" s="50" t="s">
        <v>377</v>
      </c>
      <c r="D167" s="242">
        <v>781.84</v>
      </c>
      <c r="E167" s="242">
        <v>827.66</v>
      </c>
      <c r="F167" s="52">
        <f t="shared" si="31"/>
        <v>105.86053412462908</v>
      </c>
    </row>
    <row r="168" spans="1:6" ht="12.75" customHeight="1" x14ac:dyDescent="0.2">
      <c r="A168" s="53">
        <v>3214</v>
      </c>
      <c r="B168" s="85" t="s">
        <v>378</v>
      </c>
      <c r="C168" s="50" t="s">
        <v>379</v>
      </c>
      <c r="D168" s="242">
        <v>48.84</v>
      </c>
      <c r="E168" s="242">
        <v>56.13</v>
      </c>
      <c r="F168" s="52">
        <f t="shared" si="31"/>
        <v>114.92628992628993</v>
      </c>
    </row>
    <row r="169" spans="1:6" ht="12.75" customHeight="1" x14ac:dyDescent="0.2">
      <c r="A169" s="53">
        <v>322</v>
      </c>
      <c r="B169" s="85" t="s">
        <v>380</v>
      </c>
      <c r="C169" s="50" t="s">
        <v>381</v>
      </c>
      <c r="D169" s="51">
        <f t="shared" ref="D169:E169" si="41">SUM(D170:D176)</f>
        <v>16854.46</v>
      </c>
      <c r="E169" s="51">
        <f t="shared" si="41"/>
        <v>14330.52</v>
      </c>
      <c r="F169" s="52">
        <f t="shared" si="31"/>
        <v>85.025091281476833</v>
      </c>
    </row>
    <row r="170" spans="1:6" ht="12.75" customHeight="1" x14ac:dyDescent="0.2">
      <c r="A170" s="53">
        <v>3221</v>
      </c>
      <c r="B170" s="85" t="s">
        <v>382</v>
      </c>
      <c r="C170" s="50" t="s">
        <v>383</v>
      </c>
      <c r="D170" s="242">
        <v>4057.58</v>
      </c>
      <c r="E170" s="242">
        <v>2634.39</v>
      </c>
      <c r="F170" s="52">
        <f t="shared" si="31"/>
        <v>64.925152430759212</v>
      </c>
    </row>
    <row r="171" spans="1:6" ht="12.75" customHeight="1" x14ac:dyDescent="0.2">
      <c r="A171" s="53">
        <v>3222</v>
      </c>
      <c r="B171" s="85" t="s">
        <v>384</v>
      </c>
      <c r="C171" s="50" t="s">
        <v>385</v>
      </c>
      <c r="D171" s="242">
        <v>3797.36</v>
      </c>
      <c r="E171" s="242">
        <v>3372.88</v>
      </c>
      <c r="F171" s="52">
        <f t="shared" si="31"/>
        <v>88.821707712726734</v>
      </c>
    </row>
    <row r="172" spans="1:6" ht="12.75" customHeight="1" x14ac:dyDescent="0.2">
      <c r="A172" s="53">
        <v>3223</v>
      </c>
      <c r="B172" s="85" t="s">
        <v>386</v>
      </c>
      <c r="C172" s="50" t="s">
        <v>387</v>
      </c>
      <c r="D172" s="242">
        <v>7093.26</v>
      </c>
      <c r="E172" s="242">
        <v>6635.81</v>
      </c>
      <c r="F172" s="52">
        <f t="shared" si="31"/>
        <v>93.550920169287465</v>
      </c>
    </row>
    <row r="173" spans="1:6" ht="12.75" customHeight="1" x14ac:dyDescent="0.2">
      <c r="A173" s="53">
        <v>3224</v>
      </c>
      <c r="B173" s="85" t="s">
        <v>388</v>
      </c>
      <c r="C173" s="50" t="s">
        <v>389</v>
      </c>
      <c r="D173" s="242">
        <v>875.07</v>
      </c>
      <c r="E173" s="242">
        <v>893.96</v>
      </c>
      <c r="F173" s="52">
        <f t="shared" si="31"/>
        <v>102.1586844481013</v>
      </c>
    </row>
    <row r="174" spans="1:6" ht="12.75" customHeight="1" x14ac:dyDescent="0.2">
      <c r="A174" s="53">
        <v>3225</v>
      </c>
      <c r="B174" s="85" t="s">
        <v>390</v>
      </c>
      <c r="C174" s="50" t="s">
        <v>391</v>
      </c>
      <c r="D174" s="242">
        <v>1031.19</v>
      </c>
      <c r="E174" s="242">
        <v>793.48</v>
      </c>
      <c r="F174" s="52">
        <f t="shared" si="31"/>
        <v>76.947992125602454</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c r="F176" s="52" t="str">
        <f t="shared" si="31"/>
        <v>-</v>
      </c>
    </row>
    <row r="177" spans="1:6" ht="12.75" customHeight="1" x14ac:dyDescent="0.2">
      <c r="A177" s="53">
        <v>323</v>
      </c>
      <c r="B177" s="85" t="s">
        <v>396</v>
      </c>
      <c r="C177" s="50" t="s">
        <v>397</v>
      </c>
      <c r="D177" s="51">
        <f t="shared" ref="D177:E177" si="42">SUM(D178:D186)</f>
        <v>14528.060000000001</v>
      </c>
      <c r="E177" s="51">
        <f t="shared" si="42"/>
        <v>13350.85</v>
      </c>
      <c r="F177" s="52">
        <f t="shared" si="31"/>
        <v>91.896991064188882</v>
      </c>
    </row>
    <row r="178" spans="1:6" ht="12.75" customHeight="1" x14ac:dyDescent="0.2">
      <c r="A178" s="53">
        <v>3231</v>
      </c>
      <c r="B178" s="85" t="s">
        <v>398</v>
      </c>
      <c r="C178" s="50" t="s">
        <v>399</v>
      </c>
      <c r="D178" s="242">
        <v>1206.29</v>
      </c>
      <c r="E178" s="242">
        <v>766.79</v>
      </c>
      <c r="F178" s="52">
        <f t="shared" si="31"/>
        <v>63.565975014300044</v>
      </c>
    </row>
    <row r="179" spans="1:6" ht="12.75" customHeight="1" x14ac:dyDescent="0.2">
      <c r="A179" s="53">
        <v>3232</v>
      </c>
      <c r="B179" s="85" t="s">
        <v>400</v>
      </c>
      <c r="C179" s="50" t="s">
        <v>401</v>
      </c>
      <c r="D179" s="242">
        <v>1838.65</v>
      </c>
      <c r="E179" s="242">
        <v>918.94</v>
      </c>
      <c r="F179" s="52">
        <f t="shared" si="31"/>
        <v>49.979060723900687</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2604.6</v>
      </c>
      <c r="E181" s="242">
        <v>2464.71</v>
      </c>
      <c r="F181" s="52">
        <f t="shared" si="31"/>
        <v>94.629117714812267</v>
      </c>
    </row>
    <row r="182" spans="1:6" ht="12.75" customHeight="1" x14ac:dyDescent="0.2">
      <c r="A182" s="53">
        <v>3235</v>
      </c>
      <c r="B182" s="85" t="s">
        <v>406</v>
      </c>
      <c r="C182" s="50" t="s">
        <v>407</v>
      </c>
      <c r="D182" s="242">
        <v>4332.38</v>
      </c>
      <c r="E182" s="242">
        <v>4904.1499999999996</v>
      </c>
      <c r="F182" s="52">
        <f t="shared" si="31"/>
        <v>113.19759577876363</v>
      </c>
    </row>
    <row r="183" spans="1:6" ht="12.75" customHeight="1" x14ac:dyDescent="0.2">
      <c r="A183" s="53">
        <v>3236</v>
      </c>
      <c r="B183" s="85" t="s">
        <v>408</v>
      </c>
      <c r="C183" s="50" t="s">
        <v>409</v>
      </c>
      <c r="D183" s="242">
        <v>0</v>
      </c>
      <c r="E183" s="242"/>
      <c r="F183" s="52" t="str">
        <f t="shared" si="31"/>
        <v>-</v>
      </c>
    </row>
    <row r="184" spans="1:6" ht="12.75" customHeight="1" x14ac:dyDescent="0.2">
      <c r="A184" s="53">
        <v>3237</v>
      </c>
      <c r="B184" s="85" t="s">
        <v>410</v>
      </c>
      <c r="C184" s="50" t="s">
        <v>411</v>
      </c>
      <c r="D184" s="242">
        <v>807.2</v>
      </c>
      <c r="E184" s="242">
        <v>922.48</v>
      </c>
      <c r="F184" s="52">
        <f t="shared" si="31"/>
        <v>114.2814667988107</v>
      </c>
    </row>
    <row r="185" spans="1:6" ht="12.75" customHeight="1" x14ac:dyDescent="0.2">
      <c r="A185" s="53">
        <v>3238</v>
      </c>
      <c r="B185" s="85" t="s">
        <v>412</v>
      </c>
      <c r="C185" s="50" t="s">
        <v>413</v>
      </c>
      <c r="D185" s="242">
        <v>3048.1</v>
      </c>
      <c r="E185" s="242">
        <v>3050.29</v>
      </c>
      <c r="F185" s="52">
        <f t="shared" si="31"/>
        <v>100.07184803648175</v>
      </c>
    </row>
    <row r="186" spans="1:6" ht="12.75" customHeight="1" x14ac:dyDescent="0.2">
      <c r="A186" s="53">
        <v>3239</v>
      </c>
      <c r="B186" s="85" t="s">
        <v>414</v>
      </c>
      <c r="C186" s="50" t="s">
        <v>415</v>
      </c>
      <c r="D186" s="242">
        <v>690.84</v>
      </c>
      <c r="E186" s="242">
        <v>323.49</v>
      </c>
      <c r="F186" s="52">
        <f t="shared" si="31"/>
        <v>46.825603612992879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5086.87</v>
      </c>
      <c r="E188" s="51">
        <f t="shared" si="43"/>
        <v>3848.2200000000003</v>
      </c>
      <c r="F188" s="52">
        <f t="shared" si="31"/>
        <v>75.650055928301697</v>
      </c>
    </row>
    <row r="189" spans="1:6" ht="12.75" customHeight="1" x14ac:dyDescent="0.2">
      <c r="A189" s="53">
        <v>3291</v>
      </c>
      <c r="B189" s="232" t="s">
        <v>420</v>
      </c>
      <c r="C189" s="50" t="s">
        <v>421</v>
      </c>
      <c r="D189" s="242">
        <v>869.24</v>
      </c>
      <c r="E189" s="242">
        <v>857.77</v>
      </c>
      <c r="F189" s="52">
        <f t="shared" si="31"/>
        <v>98.680456490727536</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443.29</v>
      </c>
      <c r="E191" s="242">
        <v>849.63</v>
      </c>
      <c r="F191" s="52">
        <f t="shared" si="31"/>
        <v>191.66459879537098</v>
      </c>
    </row>
    <row r="192" spans="1:6" ht="12.75" customHeight="1" x14ac:dyDescent="0.2">
      <c r="A192" s="53">
        <v>3294</v>
      </c>
      <c r="B192" s="85" t="s">
        <v>426</v>
      </c>
      <c r="C192" s="50" t="s">
        <v>427</v>
      </c>
      <c r="D192" s="242">
        <v>74.819999999999993</v>
      </c>
      <c r="E192" s="242">
        <v>80</v>
      </c>
      <c r="F192" s="52">
        <f t="shared" si="31"/>
        <v>106.92328254477414</v>
      </c>
    </row>
    <row r="193" spans="1:6" ht="12.75" customHeight="1" x14ac:dyDescent="0.2">
      <c r="A193" s="53">
        <v>3295</v>
      </c>
      <c r="B193" s="85" t="s">
        <v>428</v>
      </c>
      <c r="C193" s="50" t="s">
        <v>429</v>
      </c>
      <c r="D193" s="242">
        <v>0</v>
      </c>
      <c r="E193" s="242"/>
      <c r="F193" s="52" t="str">
        <f t="shared" si="31"/>
        <v>-</v>
      </c>
    </row>
    <row r="194" spans="1:6" ht="12.75" customHeight="1" x14ac:dyDescent="0.2">
      <c r="A194" s="53" t="s">
        <v>430</v>
      </c>
      <c r="B194" s="85" t="s">
        <v>431</v>
      </c>
      <c r="C194" s="50" t="s">
        <v>430</v>
      </c>
      <c r="D194" s="242">
        <v>985.06</v>
      </c>
      <c r="E194" s="242">
        <v>13.27</v>
      </c>
      <c r="F194" s="52">
        <f t="shared" si="31"/>
        <v>1.3471260633870017</v>
      </c>
    </row>
    <row r="195" spans="1:6" ht="12.75" customHeight="1" x14ac:dyDescent="0.2">
      <c r="A195" s="53">
        <v>3299</v>
      </c>
      <c r="B195" s="85" t="s">
        <v>432</v>
      </c>
      <c r="C195" s="50" t="s">
        <v>433</v>
      </c>
      <c r="D195" s="242">
        <v>2714.46</v>
      </c>
      <c r="E195" s="242">
        <v>2047.55</v>
      </c>
      <c r="F195" s="52">
        <f t="shared" si="31"/>
        <v>75.431209153938539</v>
      </c>
    </row>
    <row r="196" spans="1:6" ht="12.75" customHeight="1" x14ac:dyDescent="0.2">
      <c r="A196" s="53">
        <v>34</v>
      </c>
      <c r="B196" s="232" t="s">
        <v>434</v>
      </c>
      <c r="C196" s="50" t="s">
        <v>435</v>
      </c>
      <c r="D196" s="51">
        <f t="shared" ref="D196:E196" si="44">D197+D202+D210</f>
        <v>887.4</v>
      </c>
      <c r="E196" s="51">
        <f t="shared" si="44"/>
        <v>0</v>
      </c>
      <c r="F196" s="52">
        <f t="shared" si="31"/>
        <v>0</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887.4</v>
      </c>
      <c r="E210" s="51">
        <f t="shared" si="47"/>
        <v>0</v>
      </c>
      <c r="F210" s="52">
        <f t="shared" si="31"/>
        <v>0</v>
      </c>
    </row>
    <row r="211" spans="1:6" ht="12.75" customHeight="1" x14ac:dyDescent="0.2">
      <c r="A211" s="53">
        <v>3431</v>
      </c>
      <c r="B211" s="232" t="s">
        <v>464</v>
      </c>
      <c r="C211" s="50" t="s">
        <v>465</v>
      </c>
      <c r="D211" s="242">
        <v>0</v>
      </c>
      <c r="E211" s="242"/>
      <c r="F211" s="52" t="str">
        <f t="shared" si="31"/>
        <v>-</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887.4</v>
      </c>
      <c r="E213" s="242"/>
      <c r="F213" s="52">
        <f t="shared" si="31"/>
        <v>0</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1385.21</v>
      </c>
      <c r="E263" s="51">
        <f t="shared" si="68"/>
        <v>1339.7</v>
      </c>
      <c r="F263" s="52">
        <f t="shared" ref="F263:F267" si="69">IF(D263&lt;&gt;0,IF(E263/D263&gt;=100,"&gt;&gt;100",E263/D263*100),"-")</f>
        <v>96.714577573075573</v>
      </c>
    </row>
    <row r="264" spans="1:6" ht="12.75" customHeight="1" x14ac:dyDescent="0.2">
      <c r="A264" s="53">
        <v>381</v>
      </c>
      <c r="B264" s="85" t="s">
        <v>566</v>
      </c>
      <c r="C264" s="50" t="s">
        <v>567</v>
      </c>
      <c r="D264" s="51">
        <f t="shared" ref="D264:E264" si="70">SUM(D265:D267)</f>
        <v>1385.21</v>
      </c>
      <c r="E264" s="51">
        <f t="shared" si="70"/>
        <v>1339.7</v>
      </c>
      <c r="F264" s="52">
        <f t="shared" si="69"/>
        <v>96.714577573075573</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1385.21</v>
      </c>
      <c r="E266" s="242">
        <v>1339.7</v>
      </c>
      <c r="F266" s="52">
        <f t="shared" si="69"/>
        <v>96.714577573075573</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622297.32000000007</v>
      </c>
      <c r="E289" s="51">
        <f t="shared" si="79"/>
        <v>743189.54</v>
      </c>
      <c r="F289" s="52">
        <f t="shared" si="76"/>
        <v>119.42676211428966</v>
      </c>
    </row>
    <row r="290" spans="1:6" ht="12.75" customHeight="1" x14ac:dyDescent="0.2">
      <c r="A290" s="53" t="s">
        <v>607</v>
      </c>
      <c r="B290" s="85" t="s">
        <v>618</v>
      </c>
      <c r="C290" s="50" t="s">
        <v>619</v>
      </c>
      <c r="D290" s="51">
        <f>IF(D6&gt;=D289,D6-D289,0)</f>
        <v>0</v>
      </c>
      <c r="E290" s="51">
        <f>IF(E6&gt;=E289,E6-E289,0)</f>
        <v>3176.6500000000233</v>
      </c>
      <c r="F290" s="52" t="str">
        <f t="shared" si="76"/>
        <v>-</v>
      </c>
    </row>
    <row r="291" spans="1:6" ht="12.75" customHeight="1" x14ac:dyDescent="0.2">
      <c r="A291" s="53" t="s">
        <v>607</v>
      </c>
      <c r="B291" s="85" t="s">
        <v>620</v>
      </c>
      <c r="C291" s="50" t="s">
        <v>621</v>
      </c>
      <c r="D291" s="51">
        <f>IF(D289&gt;=D6,D289-D6,0)</f>
        <v>11802.510000000126</v>
      </c>
      <c r="E291" s="51">
        <f>IF(E289&gt;=E6,E289-E6,0)</f>
        <v>0</v>
      </c>
      <c r="F291" s="52">
        <f t="shared" si="76"/>
        <v>0</v>
      </c>
    </row>
    <row r="292" spans="1:6" ht="12.75" customHeight="1" x14ac:dyDescent="0.2">
      <c r="A292" s="53">
        <v>92211</v>
      </c>
      <c r="B292" s="85" t="s">
        <v>622</v>
      </c>
      <c r="C292" s="50" t="s">
        <v>623</v>
      </c>
      <c r="D292" s="242">
        <v>9008.6200000000008</v>
      </c>
      <c r="E292" s="242">
        <v>3851.14</v>
      </c>
      <c r="F292" s="52">
        <f t="shared" si="76"/>
        <v>42.749499923406688</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149.31</v>
      </c>
      <c r="E294" s="242">
        <v>149.31</v>
      </c>
      <c r="F294" s="52">
        <f t="shared" si="76"/>
        <v>100</v>
      </c>
    </row>
    <row r="295" spans="1:6" ht="24" x14ac:dyDescent="0.2">
      <c r="A295" s="53">
        <v>9661</v>
      </c>
      <c r="B295" s="85" t="s">
        <v>628</v>
      </c>
      <c r="C295" s="50" t="s">
        <v>629</v>
      </c>
      <c r="D295" s="242">
        <v>149.31</v>
      </c>
      <c r="E295" s="242">
        <v>149.31</v>
      </c>
      <c r="F295" s="52">
        <f t="shared" si="76"/>
        <v>100</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93.28</v>
      </c>
      <c r="E298" s="51">
        <f t="shared" si="80"/>
        <v>47.17</v>
      </c>
      <c r="F298" s="52">
        <f t="shared" ref="F298:F418" si="81">IF(D298&lt;&gt;0,IF(E298/D298&gt;=100,"&gt;&gt;100",E298/D298*100),"-")</f>
        <v>50.56818181818182</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93.28</v>
      </c>
      <c r="E311" s="51">
        <f t="shared" si="85"/>
        <v>47.17</v>
      </c>
      <c r="F311" s="52">
        <f t="shared" si="81"/>
        <v>50.56818181818182</v>
      </c>
    </row>
    <row r="312" spans="1:6" ht="12.75" customHeight="1" x14ac:dyDescent="0.2">
      <c r="A312" s="53">
        <v>721</v>
      </c>
      <c r="B312" s="85" t="s">
        <v>661</v>
      </c>
      <c r="C312" s="50" t="s">
        <v>662</v>
      </c>
      <c r="D312" s="51">
        <f t="shared" ref="D312:E312" si="86">SUM(D313:D316)</f>
        <v>93.28</v>
      </c>
      <c r="E312" s="51">
        <f t="shared" si="86"/>
        <v>47.17</v>
      </c>
      <c r="F312" s="52">
        <f t="shared" si="81"/>
        <v>50.56818181818182</v>
      </c>
    </row>
    <row r="313" spans="1:6" ht="12.75" customHeight="1" x14ac:dyDescent="0.2">
      <c r="A313" s="53">
        <v>7211</v>
      </c>
      <c r="B313" s="85" t="s">
        <v>663</v>
      </c>
      <c r="C313" s="50" t="s">
        <v>664</v>
      </c>
      <c r="D313" s="242">
        <v>93.28</v>
      </c>
      <c r="E313" s="242">
        <v>47.17</v>
      </c>
      <c r="F313" s="52">
        <f t="shared" si="81"/>
        <v>50.56818181818182</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633.75</v>
      </c>
      <c r="E350" s="51">
        <f t="shared" si="95"/>
        <v>5690</v>
      </c>
      <c r="F350" s="52">
        <f t="shared" si="81"/>
        <v>897.83037475345168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633.75</v>
      </c>
      <c r="E363" s="51">
        <f t="shared" si="99"/>
        <v>5690</v>
      </c>
      <c r="F363" s="52">
        <f t="shared" si="81"/>
        <v>897.83037475345168</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633.75</v>
      </c>
      <c r="E369" s="51">
        <f t="shared" si="101"/>
        <v>5690</v>
      </c>
      <c r="F369" s="52">
        <f t="shared" si="81"/>
        <v>897.83037475345168</v>
      </c>
    </row>
    <row r="370" spans="1:6" ht="12.75" customHeight="1" x14ac:dyDescent="0.2">
      <c r="A370" s="53">
        <v>4221</v>
      </c>
      <c r="B370" s="85" t="s">
        <v>673</v>
      </c>
      <c r="C370" s="50" t="s">
        <v>765</v>
      </c>
      <c r="D370" s="242">
        <v>236.25</v>
      </c>
      <c r="E370" s="242">
        <v>710</v>
      </c>
      <c r="F370" s="52">
        <f t="shared" si="81"/>
        <v>300.5291005291005</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v>4980</v>
      </c>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397.5</v>
      </c>
      <c r="E374" s="242"/>
      <c r="F374" s="52">
        <f t="shared" si="81"/>
        <v>0</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0</v>
      </c>
      <c r="E383" s="51">
        <f t="shared" si="103"/>
        <v>0</v>
      </c>
      <c r="F383" s="52" t="str">
        <f t="shared" si="81"/>
        <v>-</v>
      </c>
    </row>
    <row r="384" spans="1:6" ht="12.75" customHeight="1" x14ac:dyDescent="0.2">
      <c r="A384" s="53">
        <v>4241</v>
      </c>
      <c r="B384" s="85" t="s">
        <v>782</v>
      </c>
      <c r="C384" s="50" t="s">
        <v>783</v>
      </c>
      <c r="D384" s="242">
        <v>0</v>
      </c>
      <c r="E384" s="242"/>
      <c r="F384" s="52" t="str">
        <f t="shared" si="81"/>
        <v>-</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540.47</v>
      </c>
      <c r="E408" s="51">
        <f t="shared" si="111"/>
        <v>5642.83</v>
      </c>
      <c r="F408" s="52">
        <f t="shared" si="81"/>
        <v>1044.0597998038743</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610588.09</v>
      </c>
      <c r="E412" s="51">
        <f>E6+E298</f>
        <v>746413.3600000001</v>
      </c>
      <c r="F412" s="52">
        <f t="shared" si="81"/>
        <v>122.24499170955008</v>
      </c>
    </row>
    <row r="413" spans="1:6" ht="12.75" customHeight="1" x14ac:dyDescent="0.2">
      <c r="A413" s="53" t="s">
        <v>607</v>
      </c>
      <c r="B413" s="85" t="s">
        <v>830</v>
      </c>
      <c r="C413" s="50" t="s">
        <v>831</v>
      </c>
      <c r="D413" s="51">
        <f t="shared" ref="D413:E413" si="112">D289+D350</f>
        <v>622931.07000000007</v>
      </c>
      <c r="E413" s="51">
        <f t="shared" si="112"/>
        <v>748879.54</v>
      </c>
      <c r="F413" s="52">
        <f t="shared" si="81"/>
        <v>120.21868486990061</v>
      </c>
    </row>
    <row r="414" spans="1:6" ht="12.75" customHeight="1" x14ac:dyDescent="0.2">
      <c r="A414" s="53" t="s">
        <v>607</v>
      </c>
      <c r="B414" s="85" t="s">
        <v>832</v>
      </c>
      <c r="C414" s="50" t="s">
        <v>833</v>
      </c>
      <c r="D414" s="51">
        <f t="shared" ref="D414:E414" si="113">IF(D412&gt;=D413,D412-D413,0)</f>
        <v>0</v>
      </c>
      <c r="E414" s="51">
        <f t="shared" si="113"/>
        <v>0</v>
      </c>
      <c r="F414" s="52" t="str">
        <f t="shared" si="81"/>
        <v>-</v>
      </c>
    </row>
    <row r="415" spans="1:6" ht="12.75" customHeight="1" x14ac:dyDescent="0.2">
      <c r="A415" s="53" t="s">
        <v>607</v>
      </c>
      <c r="B415" s="85" t="s">
        <v>834</v>
      </c>
      <c r="C415" s="50" t="s">
        <v>835</v>
      </c>
      <c r="D415" s="51">
        <f t="shared" ref="D415:E415" si="114">IF(D413&gt;=D412,D413-D412,0)</f>
        <v>12342.980000000098</v>
      </c>
      <c r="E415" s="51">
        <f t="shared" si="114"/>
        <v>2466.1799999999348</v>
      </c>
      <c r="F415" s="52">
        <f t="shared" si="81"/>
        <v>19.980426120757834</v>
      </c>
    </row>
    <row r="416" spans="1:6" ht="12.75" customHeight="1" x14ac:dyDescent="0.2">
      <c r="A416" s="60" t="s">
        <v>836</v>
      </c>
      <c r="B416" s="232" t="s">
        <v>837</v>
      </c>
      <c r="C416" s="61" t="s">
        <v>838</v>
      </c>
      <c r="D416" s="51">
        <f t="shared" ref="D416:E416" si="115">IF(D292-D293+D409-D410&gt;=0,D292-D293+D409-D410,0)</f>
        <v>9008.6200000000008</v>
      </c>
      <c r="E416" s="51">
        <f t="shared" si="115"/>
        <v>3851.14</v>
      </c>
      <c r="F416" s="52">
        <f t="shared" si="81"/>
        <v>42.749499923406688</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149.31</v>
      </c>
      <c r="E418" s="62">
        <f t="shared" si="117"/>
        <v>149.31</v>
      </c>
      <c r="F418" s="57">
        <f t="shared" si="81"/>
        <v>100</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610588.09</v>
      </c>
      <c r="E639" s="51">
        <f t="shared" si="180"/>
        <v>746413.3600000001</v>
      </c>
      <c r="F639" s="52">
        <f t="shared" si="119"/>
        <v>122.24499170955008</v>
      </c>
    </row>
    <row r="640" spans="1:6" ht="12.75" customHeight="1" x14ac:dyDescent="0.2">
      <c r="A640" s="53" t="s">
        <v>607</v>
      </c>
      <c r="B640" s="85" t="s">
        <v>1276</v>
      </c>
      <c r="C640" s="50" t="s">
        <v>1277</v>
      </c>
      <c r="D640" s="51">
        <f t="shared" ref="D640:E640" si="181">D413+D528</f>
        <v>622931.07000000007</v>
      </c>
      <c r="E640" s="51">
        <f t="shared" si="181"/>
        <v>748879.54</v>
      </c>
      <c r="F640" s="52">
        <f t="shared" si="119"/>
        <v>120.21868486990061</v>
      </c>
    </row>
    <row r="641" spans="1:6" ht="12.75" customHeight="1" x14ac:dyDescent="0.2">
      <c r="A641" s="53" t="s">
        <v>607</v>
      </c>
      <c r="B641" s="85" t="s">
        <v>1278</v>
      </c>
      <c r="C641" s="50" t="s">
        <v>1279</v>
      </c>
      <c r="D641" s="51">
        <f t="shared" ref="D641:E641" si="182">IF(D639&gt;=D640,D639-D640,0)</f>
        <v>0</v>
      </c>
      <c r="E641" s="51">
        <f t="shared" si="182"/>
        <v>0</v>
      </c>
      <c r="F641" s="52" t="str">
        <f t="shared" si="119"/>
        <v>-</v>
      </c>
    </row>
    <row r="642" spans="1:6" ht="12.75" customHeight="1" x14ac:dyDescent="0.2">
      <c r="A642" s="53" t="s">
        <v>607</v>
      </c>
      <c r="B642" s="85" t="s">
        <v>1280</v>
      </c>
      <c r="C642" s="50" t="s">
        <v>1281</v>
      </c>
      <c r="D642" s="51">
        <f t="shared" ref="D642:E642" si="183">IF(D640&gt;=D639,D640-D639,0)</f>
        <v>12342.980000000098</v>
      </c>
      <c r="E642" s="51">
        <f t="shared" si="183"/>
        <v>2466.1799999999348</v>
      </c>
      <c r="F642" s="52">
        <f t="shared" si="119"/>
        <v>19.980426120757834</v>
      </c>
    </row>
    <row r="643" spans="1:6" ht="24" x14ac:dyDescent="0.2">
      <c r="A643" s="60" t="s">
        <v>1282</v>
      </c>
      <c r="B643" s="85" t="s">
        <v>1283</v>
      </c>
      <c r="C643" s="61" t="s">
        <v>1282</v>
      </c>
      <c r="D643" s="51">
        <f t="shared" ref="D643:E643" si="184">IF(D416-D417+D637-D638&gt;=0,D416-D417+D637-D638,0)</f>
        <v>9008.6200000000008</v>
      </c>
      <c r="E643" s="51">
        <f t="shared" si="184"/>
        <v>3851.14</v>
      </c>
      <c r="F643" s="52">
        <f t="shared" si="119"/>
        <v>42.749499923406688</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0</v>
      </c>
      <c r="E645" s="51">
        <f t="shared" si="186"/>
        <v>1384.9600000000651</v>
      </c>
      <c r="F645" s="52" t="str">
        <f t="shared" si="119"/>
        <v>-</v>
      </c>
    </row>
    <row r="646" spans="1:6" ht="24" x14ac:dyDescent="0.2">
      <c r="A646" s="53" t="s">
        <v>607</v>
      </c>
      <c r="B646" s="85" t="s">
        <v>1288</v>
      </c>
      <c r="C646" s="50" t="s">
        <v>1289</v>
      </c>
      <c r="D646" s="51">
        <f t="shared" ref="D646:E646" si="187">IF(D642+D644-D641-D643&gt;=0,D642+D644-D641-D643,0)</f>
        <v>3334.360000000097</v>
      </c>
      <c r="E646" s="51">
        <f t="shared" si="187"/>
        <v>0</v>
      </c>
      <c r="F646" s="52">
        <f t="shared" si="119"/>
        <v>0</v>
      </c>
    </row>
    <row r="647" spans="1:6" ht="24" x14ac:dyDescent="0.2">
      <c r="A647" s="55" t="s">
        <v>1290</v>
      </c>
      <c r="B647" s="233" t="s">
        <v>1291</v>
      </c>
      <c r="C647" s="56" t="s">
        <v>1290</v>
      </c>
      <c r="D647" s="243">
        <v>99006.69</v>
      </c>
      <c r="E647" s="243">
        <v>122985.25</v>
      </c>
      <c r="F647" s="57">
        <f t="shared" si="119"/>
        <v>124.21913105063911</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0</v>
      </c>
      <c r="E649" s="242">
        <v>0</v>
      </c>
      <c r="F649" s="52" t="str">
        <f t="shared" ref="F649:F724" si="188">IF(D649&lt;&gt;0,IF(E649/D649&gt;=100,"&gt;&gt;100",E649/D649*100),"-")</f>
        <v>-</v>
      </c>
    </row>
    <row r="650" spans="1:6" ht="12.75" customHeight="1" x14ac:dyDescent="0.2">
      <c r="A650" s="53" t="s">
        <v>1295</v>
      </c>
      <c r="B650" s="85" t="s">
        <v>1296</v>
      </c>
      <c r="C650" s="50" t="s">
        <v>1295</v>
      </c>
      <c r="D650" s="242">
        <v>0</v>
      </c>
      <c r="E650" s="242">
        <v>0</v>
      </c>
      <c r="F650" s="52" t="str">
        <f t="shared" si="188"/>
        <v>-</v>
      </c>
    </row>
    <row r="651" spans="1:6" ht="12.75" customHeight="1" x14ac:dyDescent="0.2">
      <c r="A651" s="53" t="s">
        <v>1297</v>
      </c>
      <c r="B651" s="85" t="s">
        <v>1298</v>
      </c>
      <c r="C651" s="50" t="s">
        <v>1297</v>
      </c>
      <c r="D651" s="242">
        <v>0</v>
      </c>
      <c r="E651" s="242">
        <v>0</v>
      </c>
      <c r="F651" s="52" t="str">
        <f t="shared" si="188"/>
        <v>-</v>
      </c>
    </row>
    <row r="652" spans="1:6" ht="24" x14ac:dyDescent="0.2">
      <c r="A652" s="53">
        <v>11</v>
      </c>
      <c r="B652" s="85" t="s">
        <v>1299</v>
      </c>
      <c r="C652" s="50" t="s">
        <v>1300</v>
      </c>
      <c r="D652" s="51">
        <f t="shared" ref="D652:E652" si="189">+D649+D650-D651</f>
        <v>0</v>
      </c>
      <c r="E652" s="51">
        <f t="shared" si="189"/>
        <v>0</v>
      </c>
      <c r="F652" s="52" t="str">
        <f t="shared" si="188"/>
        <v>-</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59</v>
      </c>
      <c r="E654" s="262">
        <v>57</v>
      </c>
      <c r="F654" s="52">
        <f t="shared" si="188"/>
        <v>96.610169491525426</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50</v>
      </c>
      <c r="E656" s="262">
        <v>49</v>
      </c>
      <c r="F656" s="52">
        <f t="shared" si="188"/>
        <v>98</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557526.6</v>
      </c>
      <c r="E675" s="242">
        <v>692817.22</v>
      </c>
      <c r="F675" s="52">
        <f t="shared" si="188"/>
        <v>124.26621797058652</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2174.4699999999998</v>
      </c>
      <c r="E717" s="242">
        <v>662.16</v>
      </c>
      <c r="F717" s="52">
        <f t="shared" si="188"/>
        <v>30.451558310760785</v>
      </c>
    </row>
    <row r="718" spans="1:6" ht="12.75" customHeight="1" x14ac:dyDescent="0.2">
      <c r="A718" s="53">
        <v>32121</v>
      </c>
      <c r="B718" s="85" t="s">
        <v>1414</v>
      </c>
      <c r="C718" s="50" t="s">
        <v>1415</v>
      </c>
      <c r="D718" s="242">
        <v>13066.96</v>
      </c>
      <c r="E718" s="242">
        <v>14222.43</v>
      </c>
      <c r="F718" s="52">
        <f t="shared" si="188"/>
        <v>108.84268414382534</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99" sqref="D9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110860.74</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770778.78999999992</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765088.78999999992</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711680.52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50455.32</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2952.95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5690</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755807.17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750117.17</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693544.26</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47919</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8653.91</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5690</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125832.35999999987</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125832.36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125832.36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18768</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2024-07-05T08:27:05Z</cp:lastPrinted>
  <dcterms:created xsi:type="dcterms:W3CDTF">2022-04-01T05:14:30Z</dcterms:created>
  <dcterms:modified xsi:type="dcterms:W3CDTF">2024-07-08T06:52:21Z</dcterms:modified>
</cp:coreProperties>
</file>